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2375" windowHeight="1164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  <definedName name="_xlnm.Print_Area" localSheetId="1">'Arkusz2'!$A$1:$I$149</definedName>
  </definedNames>
  <calcPr fullCalcOnLoad="1"/>
</workbook>
</file>

<file path=xl/sharedStrings.xml><?xml version="1.0" encoding="utf-8"?>
<sst xmlns="http://schemas.openxmlformats.org/spreadsheetml/2006/main" count="241" uniqueCount="131">
  <si>
    <t>Komunalne TBS Sp. z o.o. w Białymstoku</t>
  </si>
  <si>
    <t>Popiełuszki 71</t>
  </si>
  <si>
    <t>Popiełuszki 73</t>
  </si>
  <si>
    <t>Popiełuszki 75</t>
  </si>
  <si>
    <t>Adres</t>
  </si>
  <si>
    <t>Razem</t>
  </si>
  <si>
    <t>Kołłątaja 67</t>
  </si>
  <si>
    <t>Kołłątaja 69</t>
  </si>
  <si>
    <t>Kołłątaja 71</t>
  </si>
  <si>
    <t>Kołłątaja 73</t>
  </si>
  <si>
    <t>Kołłątaja 75</t>
  </si>
  <si>
    <t>Pietkiewicza 1</t>
  </si>
  <si>
    <t>Pietkiewicza 3</t>
  </si>
  <si>
    <t>Pietkiewicza 5</t>
  </si>
  <si>
    <t>Pileckiego 2</t>
  </si>
  <si>
    <t>Pileckiego 4</t>
  </si>
  <si>
    <t>Osiedle Bacieczki II</t>
  </si>
  <si>
    <t>Pietkiewicza 7</t>
  </si>
  <si>
    <t>Pietkiewicza 9</t>
  </si>
  <si>
    <t>Pietkiewicza 11</t>
  </si>
  <si>
    <t>Pietkiewicza 13</t>
  </si>
  <si>
    <t>Pietkiewicza 15</t>
  </si>
  <si>
    <t>Pileckiego 6</t>
  </si>
  <si>
    <t>Pileckiego 8</t>
  </si>
  <si>
    <t>Pietkiewicza 6</t>
  </si>
  <si>
    <t>Pietkiewicza 6a</t>
  </si>
  <si>
    <t>Pietkiewicza 6b</t>
  </si>
  <si>
    <t>Pietkiewicza 6c</t>
  </si>
  <si>
    <t>Pietkiewicza 6d</t>
  </si>
  <si>
    <t>Pietkiewicza 8</t>
  </si>
  <si>
    <t>Pietkiewicza 8a</t>
  </si>
  <si>
    <t>Pietkiewicza 8b</t>
  </si>
  <si>
    <t>Etapy realizacyjne</t>
  </si>
  <si>
    <t>Pietkiewicza 2</t>
  </si>
  <si>
    <t>Pietkiewicza 2A</t>
  </si>
  <si>
    <t>Pietkiewicza 2B</t>
  </si>
  <si>
    <t>Pietkiewicza 2C</t>
  </si>
  <si>
    <t>Pietkiewicza 4</t>
  </si>
  <si>
    <t>Pietkiewicza 4A</t>
  </si>
  <si>
    <t>Pietkiewicza 4B</t>
  </si>
  <si>
    <t>Pietkiewicza 4C</t>
  </si>
  <si>
    <t>Pietkiewicza 4D</t>
  </si>
  <si>
    <t>razem</t>
  </si>
  <si>
    <t>Kl.schodowe</t>
  </si>
  <si>
    <t>Kl.sch m2</t>
  </si>
  <si>
    <t>Piwnice m2</t>
  </si>
  <si>
    <t>Wózkownie m2</t>
  </si>
  <si>
    <t>Posadzki klatek i wiatrołapów</t>
  </si>
  <si>
    <t>schody, spoczniki - lastrico</t>
  </si>
  <si>
    <t>wiatrołap - lastrico</t>
  </si>
  <si>
    <t xml:space="preserve">schody przed wiatrołapami - </t>
  </si>
  <si>
    <t>lastrico</t>
  </si>
  <si>
    <t>Tereny zielone</t>
  </si>
  <si>
    <t>Tereny utwardzone (drogi, chodniki, boiska, place zabaw)</t>
  </si>
  <si>
    <t>schody - lastrico</t>
  </si>
  <si>
    <t>spoczniki - gres</t>
  </si>
  <si>
    <t>wiatrołap - gres</t>
  </si>
  <si>
    <t>gres</t>
  </si>
  <si>
    <t xml:space="preserve">Osiedle Bacieczki III   </t>
  </si>
  <si>
    <t>KEN 54</t>
  </si>
  <si>
    <t>KEN 56</t>
  </si>
  <si>
    <t>schody, spoczniki - gres</t>
  </si>
  <si>
    <t>schody przed wiatrołapami -</t>
  </si>
  <si>
    <t>Pietkiewicza 4E</t>
  </si>
  <si>
    <t>Osiedle przy ul. Popiełuszki</t>
  </si>
  <si>
    <t xml:space="preserve">Osiedle Bacieczki I                   </t>
  </si>
  <si>
    <t>Osiedle Bacieczki IV</t>
  </si>
  <si>
    <t>Osiedle Bacieczki V</t>
  </si>
  <si>
    <t>1 etap</t>
  </si>
  <si>
    <t>2 etap</t>
  </si>
  <si>
    <t>Budynek ul. Pietkuna 5</t>
  </si>
  <si>
    <t>Łącznie</t>
  </si>
  <si>
    <t>tereny utwardzone</t>
  </si>
  <si>
    <t>tereny zielone</t>
  </si>
  <si>
    <t>Pietkiewicza 21</t>
  </si>
  <si>
    <t>Pietkiewicza 23</t>
  </si>
  <si>
    <t>Pietkuna 3</t>
  </si>
  <si>
    <t>Pietkuna 1</t>
  </si>
  <si>
    <t>powierzchnia terenów zielonych i utwardzonych w m2</t>
  </si>
  <si>
    <t>boiska o naw. Trawiastej</t>
  </si>
  <si>
    <t>skate-park z pochylniami</t>
  </si>
  <si>
    <t>ścieżki i placyki utwardzone</t>
  </si>
  <si>
    <t>zieleń</t>
  </si>
  <si>
    <t>powierzchnia m2</t>
  </si>
  <si>
    <t>Suma powierzchni oczynszowanej w m2</t>
  </si>
  <si>
    <t>schody, spoczniki, wiatrołap - gres</t>
  </si>
  <si>
    <t>powierzchnia klatek schodowych, piwnic, wózkowni w m2</t>
  </si>
  <si>
    <t>Powierzchnia oczynszowana mieszkań m2</t>
  </si>
  <si>
    <t>Pow. oczynszowana lokali użytkowych m2</t>
  </si>
  <si>
    <t>KEN 38</t>
  </si>
  <si>
    <t>KEN 38A</t>
  </si>
  <si>
    <t>KEN 38B</t>
  </si>
  <si>
    <t>Osiedle Bacieczki VI w budowie planowany termin prac dla budynku nr 6 - od 01-11-2016 r.</t>
  </si>
  <si>
    <t xml:space="preserve">Osiedle Bacieczki VI </t>
  </si>
  <si>
    <t>budynek nr 6</t>
  </si>
  <si>
    <t>L.P</t>
  </si>
  <si>
    <t>752 m2</t>
  </si>
  <si>
    <t>1981 m2</t>
  </si>
  <si>
    <t>KEN 36</t>
  </si>
  <si>
    <t>KEN 38C</t>
  </si>
  <si>
    <t>KEN 36A</t>
  </si>
  <si>
    <t>KEN 36B</t>
  </si>
  <si>
    <t>0.00</t>
  </si>
  <si>
    <t>poszadzka przemysłowa</t>
  </si>
  <si>
    <t>Posadzki garażu</t>
  </si>
  <si>
    <t>schody, spoczniki, wiatrołap - gres        piwnice pos. betonowa</t>
  </si>
  <si>
    <t>Powierzchnia całkowita garażu m2</t>
  </si>
  <si>
    <t>w tym dojścia i dojazdy 945,91m2</t>
  </si>
  <si>
    <t>Garaż wielostanowiskowy w budynku KEN 36B</t>
  </si>
  <si>
    <t>lok. 1</t>
  </si>
  <si>
    <t>lok. 2</t>
  </si>
  <si>
    <t>lok. 3</t>
  </si>
  <si>
    <t>lok. 4</t>
  </si>
  <si>
    <t>lok. 5</t>
  </si>
  <si>
    <t>lok. 6</t>
  </si>
  <si>
    <t>lok. 7</t>
  </si>
  <si>
    <t>lok. 8</t>
  </si>
  <si>
    <t>komunikacja i pom. techniczne</t>
  </si>
  <si>
    <t>Pompa w studni drenażowej Pietkiewicza 6 - 1 szt</t>
  </si>
  <si>
    <t>Pompa w studni kan. deszczowej Pietkiewicza 6D - 1 szt</t>
  </si>
  <si>
    <t>Pompa w studni kan. deszczowej KEN 36A - 1szt.</t>
  </si>
  <si>
    <t>Pompy w studniach w garażu podziemnym KEN 36B - 6szt.</t>
  </si>
  <si>
    <t>piwnice, wózkownie 11977,07</t>
  </si>
  <si>
    <t>klatki schodowe 19878,75</t>
  </si>
  <si>
    <t>ścieżka rowerowa</t>
  </si>
  <si>
    <t>Tereny utwardzone (drogi, chodniki, boiska, place zabaw, ścieżka rowerowa)</t>
  </si>
  <si>
    <t>PN-KiS/2021</t>
  </si>
  <si>
    <t>Tereny zielone i utwardzone - Park przy ul. Okulickiego</t>
  </si>
  <si>
    <t>boiska o naw. Tartanowej</t>
  </si>
  <si>
    <t>Załącznik nr 4 do SWZ</t>
  </si>
  <si>
    <t xml:space="preserve"> Wykaz obiektów obiektów  Komunalnego TBS Sp. z o.o. w Białymstoku (powierzchnie użytkowe)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</si>
</sst>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zoomScalePageLayoutView="0" workbookViewId="0" topLeftCell="A1">
      <selection activeCell="J35" sqref="J35"/>
    </sheetView>
  </sheetViews>
  <sheetFormatPr defaultColWidth="9.00390625" defaultRowHeight="12.75"/>
  <cols>
    <col min="2" max="2" width="26.125" style="0" customWidth="1"/>
    <col min="3" max="3" width="25.875" style="3" customWidth="1"/>
  </cols>
  <sheetData>
    <row r="4" ht="12.75">
      <c r="D4" s="1"/>
    </row>
    <row r="6" ht="15">
      <c r="A6" s="2"/>
    </row>
    <row r="8" spans="1:3" ht="15">
      <c r="A8" s="2"/>
      <c r="B8" s="2"/>
      <c r="C8" s="4"/>
    </row>
    <row r="9" spans="1:3" ht="12.75">
      <c r="A9" s="5"/>
      <c r="B9" s="5"/>
      <c r="C9" s="6"/>
    </row>
    <row r="10" spans="1:3" ht="12.75">
      <c r="A10" s="5"/>
      <c r="B10" s="5"/>
      <c r="C10" s="6"/>
    </row>
    <row r="11" spans="1:3" ht="12.75">
      <c r="A11" s="5"/>
      <c r="B11" s="5"/>
      <c r="C11" s="6"/>
    </row>
    <row r="12" spans="1:3" ht="12.75">
      <c r="A12" s="5"/>
      <c r="B12" s="5"/>
      <c r="C12" s="6"/>
    </row>
    <row r="13" spans="1:3" ht="12.75">
      <c r="A13" s="5"/>
      <c r="B13" s="7"/>
      <c r="C13" s="8"/>
    </row>
    <row r="15" ht="12.75">
      <c r="A15" s="1"/>
    </row>
    <row r="16" spans="1:3" ht="12.75">
      <c r="A16" s="5"/>
      <c r="B16" s="5"/>
      <c r="C16" s="6"/>
    </row>
    <row r="17" spans="1:3" ht="12.75">
      <c r="A17" s="5"/>
      <c r="B17" s="5"/>
      <c r="C17" s="6"/>
    </row>
    <row r="18" spans="1:3" ht="12.75">
      <c r="A18" s="5"/>
      <c r="B18" s="5"/>
      <c r="C18" s="6"/>
    </row>
    <row r="19" spans="1:3" ht="12.75">
      <c r="A19" s="5"/>
      <c r="B19" s="5"/>
      <c r="C19" s="6"/>
    </row>
    <row r="20" spans="1:3" ht="12.75">
      <c r="A20" s="5"/>
      <c r="B20" s="5"/>
      <c r="C20" s="6"/>
    </row>
    <row r="21" spans="1:3" ht="12.75">
      <c r="A21" s="5"/>
      <c r="B21" s="5"/>
      <c r="C21" s="6"/>
    </row>
    <row r="22" spans="1:3" ht="12.75">
      <c r="A22" s="5"/>
      <c r="B22" s="5"/>
      <c r="C22" s="6"/>
    </row>
    <row r="23" spans="1:3" ht="12.75">
      <c r="A23" s="5"/>
      <c r="B23" s="5"/>
      <c r="C23" s="6"/>
    </row>
    <row r="24" spans="1:3" ht="12.75">
      <c r="A24" s="5"/>
      <c r="B24" s="5"/>
      <c r="C24" s="6"/>
    </row>
    <row r="25" spans="1:3" ht="12.75">
      <c r="A25" s="5"/>
      <c r="B25" s="5"/>
      <c r="C25" s="6"/>
    </row>
    <row r="26" spans="1:3" ht="12.75">
      <c r="A26" s="5"/>
      <c r="B26" s="5"/>
      <c r="C26" s="6"/>
    </row>
    <row r="27" spans="1:3" ht="12.75">
      <c r="A27" s="5"/>
      <c r="B27" s="7"/>
      <c r="C27" s="8"/>
    </row>
    <row r="29" ht="12.75">
      <c r="A29" s="1"/>
    </row>
    <row r="30" spans="1:3" ht="12.75">
      <c r="A30" s="5"/>
      <c r="B30" s="5"/>
      <c r="C30" s="6"/>
    </row>
    <row r="31" spans="1:3" ht="12.75">
      <c r="A31" s="5"/>
      <c r="B31" s="5"/>
      <c r="C31" s="6"/>
    </row>
    <row r="32" spans="1:3" ht="12.75">
      <c r="A32" s="5"/>
      <c r="B32" s="5"/>
      <c r="C32" s="6"/>
    </row>
    <row r="33" spans="1:3" ht="12.75">
      <c r="A33" s="5"/>
      <c r="B33" s="5"/>
      <c r="C33" s="6"/>
    </row>
    <row r="34" spans="1:3" ht="12.75">
      <c r="A34" s="5"/>
      <c r="B34" s="5"/>
      <c r="C34" s="6"/>
    </row>
    <row r="35" spans="1:3" ht="12.75">
      <c r="A35" s="5"/>
      <c r="B35" s="5"/>
      <c r="C35" s="6"/>
    </row>
    <row r="36" spans="1:3" ht="12.75">
      <c r="A36" s="5"/>
      <c r="B36" s="5"/>
      <c r="C36" s="6"/>
    </row>
    <row r="37" spans="1:3" ht="12.75">
      <c r="A37" s="5"/>
      <c r="B37" s="5"/>
      <c r="C37" s="6"/>
    </row>
    <row r="38" spans="1:3" ht="12.75">
      <c r="A38" s="5"/>
      <c r="B38" s="7"/>
      <c r="C38" s="8"/>
    </row>
    <row r="40" spans="1:2" ht="12.75">
      <c r="A40" s="1"/>
      <c r="B40" s="1"/>
    </row>
    <row r="41" spans="1:3" ht="12.75">
      <c r="A41" s="5"/>
      <c r="B41" s="5"/>
      <c r="C41" s="6"/>
    </row>
    <row r="42" spans="1:3" ht="12.75">
      <c r="A42" s="5"/>
      <c r="B42" s="5"/>
      <c r="C42" s="6"/>
    </row>
    <row r="43" spans="1:3" ht="12.75">
      <c r="A43" s="5"/>
      <c r="B43" s="5"/>
      <c r="C43" s="6"/>
    </row>
    <row r="44" spans="1:3" ht="12.75">
      <c r="A44" s="5"/>
      <c r="B44" s="5"/>
      <c r="C44" s="6"/>
    </row>
    <row r="45" spans="1:3" ht="12.75">
      <c r="A45" s="5"/>
      <c r="B45" s="5"/>
      <c r="C45" s="6"/>
    </row>
    <row r="46" spans="1:3" ht="12.75">
      <c r="A46" s="5"/>
      <c r="B46" s="5"/>
      <c r="C46" s="6"/>
    </row>
    <row r="47" spans="1:3" ht="12.75">
      <c r="A47" s="5"/>
      <c r="B47" s="5"/>
      <c r="C47" s="6"/>
    </row>
    <row r="48" spans="1:3" ht="12.75">
      <c r="A48" s="5"/>
      <c r="B48" s="5"/>
      <c r="C48" s="6"/>
    </row>
    <row r="49" spans="1:3" ht="12.75">
      <c r="A49" s="5"/>
      <c r="B49" s="5"/>
      <c r="C49" s="6"/>
    </row>
    <row r="50" spans="1:3" ht="12.75">
      <c r="A50" s="5"/>
      <c r="B50" s="5"/>
      <c r="C50" s="6"/>
    </row>
    <row r="51" spans="1:3" ht="12.75">
      <c r="A51" s="5"/>
      <c r="B51" s="5"/>
      <c r="C51" s="6"/>
    </row>
    <row r="52" spans="1:3" ht="12.75">
      <c r="A52" s="5"/>
      <c r="B52" s="7"/>
      <c r="C52" s="8"/>
    </row>
    <row r="54" spans="1:2" ht="12.75">
      <c r="A54" s="1"/>
      <c r="B54" s="1"/>
    </row>
    <row r="55" spans="2:3" ht="12.75">
      <c r="B55" s="5"/>
      <c r="C55" s="6"/>
    </row>
    <row r="56" spans="2:3" ht="12.75">
      <c r="B56" s="5"/>
      <c r="C56" s="6"/>
    </row>
    <row r="57" spans="2:3" ht="12.75">
      <c r="B57" s="5"/>
      <c r="C57" s="6"/>
    </row>
    <row r="58" spans="2:3" ht="12.75">
      <c r="B58" s="5"/>
      <c r="C58" s="6"/>
    </row>
  </sheetData>
  <sheetProtection/>
  <printOptions/>
  <pageMargins left="0.75" right="0.31" top="0.32" bottom="0.34" header="0.3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7"/>
  <sheetViews>
    <sheetView tabSelected="1" view="pageBreakPreview" zoomScaleSheetLayoutView="100" zoomScalePageLayoutView="0" workbookViewId="0" topLeftCell="A136">
      <selection activeCell="A6" sqref="A6:I6"/>
    </sheetView>
  </sheetViews>
  <sheetFormatPr defaultColWidth="9.00390625" defaultRowHeight="12.75"/>
  <cols>
    <col min="1" max="1" width="6.00390625" style="10" customWidth="1"/>
    <col min="2" max="2" width="29.375" style="10" customWidth="1"/>
    <col min="3" max="3" width="19.625" style="31" customWidth="1"/>
    <col min="4" max="4" width="19.125" style="17" customWidth="1"/>
    <col min="5" max="5" width="15.00390625" style="17" customWidth="1"/>
    <col min="6" max="6" width="12.625" style="17" customWidth="1"/>
    <col min="7" max="7" width="11.625" style="17" customWidth="1"/>
    <col min="8" max="8" width="11.875" style="17" customWidth="1"/>
    <col min="9" max="9" width="22.125" style="17" customWidth="1"/>
    <col min="10" max="16384" width="9.125" style="10" customWidth="1"/>
  </cols>
  <sheetData>
    <row r="2" spans="1:9" ht="25.5" customHeight="1">
      <c r="A2" s="122" t="s">
        <v>0</v>
      </c>
      <c r="B2" s="122"/>
      <c r="C2" s="122"/>
      <c r="D2" s="122"/>
      <c r="I2" s="17" t="s">
        <v>126</v>
      </c>
    </row>
    <row r="4" spans="7:9" ht="12.75">
      <c r="G4" s="124" t="s">
        <v>129</v>
      </c>
      <c r="H4" s="124"/>
      <c r="I4" s="124"/>
    </row>
    <row r="6" spans="1:9" ht="15">
      <c r="A6" s="125" t="s">
        <v>130</v>
      </c>
      <c r="B6" s="125"/>
      <c r="C6" s="125"/>
      <c r="D6" s="125"/>
      <c r="E6" s="125"/>
      <c r="F6" s="125"/>
      <c r="G6" s="125"/>
      <c r="H6" s="125"/>
      <c r="I6" s="125"/>
    </row>
    <row r="7" spans="1:7" ht="15">
      <c r="A7" s="11"/>
      <c r="D7" s="18"/>
      <c r="E7" s="18"/>
      <c r="F7" s="18"/>
      <c r="G7" s="19"/>
    </row>
    <row r="8" spans="1:7" ht="26.25" customHeight="1">
      <c r="A8" s="113" t="s">
        <v>64</v>
      </c>
      <c r="B8" s="113"/>
      <c r="C8" s="113"/>
      <c r="D8" s="18"/>
      <c r="E8" s="18"/>
      <c r="F8" s="18"/>
      <c r="G8" s="19"/>
    </row>
    <row r="9" spans="1:9" ht="38.25">
      <c r="A9" s="12"/>
      <c r="B9" s="12" t="s">
        <v>4</v>
      </c>
      <c r="C9" s="30" t="s">
        <v>87</v>
      </c>
      <c r="D9" s="34" t="s">
        <v>88</v>
      </c>
      <c r="E9" s="20" t="s">
        <v>43</v>
      </c>
      <c r="F9" s="20" t="s">
        <v>44</v>
      </c>
      <c r="G9" s="20" t="s">
        <v>45</v>
      </c>
      <c r="H9" s="21" t="s">
        <v>46</v>
      </c>
      <c r="I9" s="34" t="s">
        <v>47</v>
      </c>
    </row>
    <row r="10" spans="1:9" ht="25.5">
      <c r="A10" s="12">
        <v>1</v>
      </c>
      <c r="B10" s="12" t="s">
        <v>1</v>
      </c>
      <c r="C10" s="30">
        <v>2054.4</v>
      </c>
      <c r="D10" s="30">
        <v>182.8</v>
      </c>
      <c r="E10" s="20">
        <v>4</v>
      </c>
      <c r="F10" s="20">
        <v>336.1</v>
      </c>
      <c r="G10" s="20">
        <v>143.8</v>
      </c>
      <c r="H10" s="21">
        <v>0</v>
      </c>
      <c r="I10" s="34" t="s">
        <v>48</v>
      </c>
    </row>
    <row r="11" spans="1:9" ht="12.75">
      <c r="A11" s="12">
        <v>2</v>
      </c>
      <c r="B11" s="12" t="s">
        <v>2</v>
      </c>
      <c r="C11" s="30">
        <v>513.2</v>
      </c>
      <c r="D11" s="30"/>
      <c r="E11" s="20">
        <v>1</v>
      </c>
      <c r="F11" s="20">
        <v>79.1</v>
      </c>
      <c r="G11" s="20">
        <v>41.2</v>
      </c>
      <c r="H11" s="21">
        <v>0</v>
      </c>
      <c r="I11" s="34" t="s">
        <v>49</v>
      </c>
    </row>
    <row r="12" spans="1:9" ht="25.5">
      <c r="A12" s="12">
        <v>3</v>
      </c>
      <c r="B12" s="12" t="s">
        <v>3</v>
      </c>
      <c r="C12" s="30">
        <v>3038.1</v>
      </c>
      <c r="D12" s="30"/>
      <c r="E12" s="20">
        <v>5</v>
      </c>
      <c r="F12" s="20">
        <v>477.8</v>
      </c>
      <c r="G12" s="20">
        <v>167.5</v>
      </c>
      <c r="H12" s="21">
        <v>0</v>
      </c>
      <c r="I12" s="34" t="s">
        <v>50</v>
      </c>
    </row>
    <row r="13" spans="1:9" ht="12.75">
      <c r="A13" s="12"/>
      <c r="B13" s="13" t="s">
        <v>5</v>
      </c>
      <c r="C13" s="33">
        <f>SUM(C10:C12)</f>
        <v>5605.700000000001</v>
      </c>
      <c r="D13" s="33">
        <f>SUM(D10:D12)</f>
        <v>182.8</v>
      </c>
      <c r="E13" s="22">
        <f>SUM(E10:E12)</f>
        <v>10</v>
      </c>
      <c r="F13" s="23">
        <v>893</v>
      </c>
      <c r="G13" s="33">
        <v>352.5</v>
      </c>
      <c r="H13" s="24">
        <v>0</v>
      </c>
      <c r="I13" s="34" t="s">
        <v>51</v>
      </c>
    </row>
    <row r="14" spans="1:9" ht="12.75">
      <c r="A14" s="14"/>
      <c r="B14" s="15"/>
      <c r="C14" s="25"/>
      <c r="D14" s="25"/>
      <c r="E14" s="26"/>
      <c r="F14" s="26"/>
      <c r="G14" s="26"/>
      <c r="H14" s="27"/>
      <c r="I14" s="28"/>
    </row>
    <row r="15" spans="1:9" ht="12.75">
      <c r="A15" s="70"/>
      <c r="B15" s="70"/>
      <c r="C15" s="71"/>
      <c r="D15" s="71"/>
      <c r="E15" s="123" t="s">
        <v>52</v>
      </c>
      <c r="F15" s="123"/>
      <c r="G15" s="72">
        <v>2974</v>
      </c>
      <c r="H15" s="27"/>
      <c r="I15" s="28"/>
    </row>
    <row r="16" spans="1:9" ht="12.75">
      <c r="A16" s="110" t="s">
        <v>53</v>
      </c>
      <c r="B16" s="110"/>
      <c r="C16" s="110"/>
      <c r="D16" s="110"/>
      <c r="E16" s="110"/>
      <c r="F16" s="110"/>
      <c r="G16" s="72">
        <v>2562</v>
      </c>
      <c r="H16" s="27"/>
      <c r="I16" s="28"/>
    </row>
    <row r="17" spans="3:9" ht="12.75">
      <c r="C17" s="17"/>
      <c r="E17" s="18"/>
      <c r="F17" s="18"/>
      <c r="G17" s="26"/>
      <c r="H17" s="27"/>
      <c r="I17" s="28"/>
    </row>
    <row r="18" spans="1:8" ht="12.75">
      <c r="A18" s="16" t="s">
        <v>65</v>
      </c>
      <c r="C18" s="29"/>
      <c r="D18" s="29"/>
      <c r="E18" s="18"/>
      <c r="F18" s="18"/>
      <c r="G18" s="18"/>
      <c r="H18" s="19"/>
    </row>
    <row r="19" spans="1:9" ht="38.25">
      <c r="A19" s="12"/>
      <c r="B19" s="12" t="s">
        <v>4</v>
      </c>
      <c r="C19" s="30" t="s">
        <v>87</v>
      </c>
      <c r="D19" s="34" t="s">
        <v>88</v>
      </c>
      <c r="E19" s="20" t="s">
        <v>43</v>
      </c>
      <c r="F19" s="20" t="s">
        <v>44</v>
      </c>
      <c r="G19" s="20" t="s">
        <v>45</v>
      </c>
      <c r="H19" s="21" t="s">
        <v>46</v>
      </c>
      <c r="I19" s="34" t="s">
        <v>47</v>
      </c>
    </row>
    <row r="20" spans="1:9" ht="12.75">
      <c r="A20" s="12">
        <v>1</v>
      </c>
      <c r="B20" s="12" t="s">
        <v>6</v>
      </c>
      <c r="C20" s="30">
        <v>4355.1</v>
      </c>
      <c r="D20" s="30">
        <v>284.9</v>
      </c>
      <c r="E20" s="20">
        <v>10</v>
      </c>
      <c r="F20" s="20">
        <v>724.5</v>
      </c>
      <c r="G20" s="20">
        <v>291.2</v>
      </c>
      <c r="H20" s="32">
        <v>109.3</v>
      </c>
      <c r="I20" s="34"/>
    </row>
    <row r="21" spans="1:9" ht="25.5">
      <c r="A21" s="12">
        <v>2</v>
      </c>
      <c r="B21" s="12" t="s">
        <v>7</v>
      </c>
      <c r="C21" s="30">
        <v>1206.6</v>
      </c>
      <c r="D21" s="30"/>
      <c r="E21" s="20">
        <v>2</v>
      </c>
      <c r="F21" s="20">
        <v>157.4</v>
      </c>
      <c r="G21" s="20">
        <v>92.9</v>
      </c>
      <c r="H21" s="32">
        <v>26.9</v>
      </c>
      <c r="I21" s="34" t="s">
        <v>48</v>
      </c>
    </row>
    <row r="22" spans="1:9" ht="12.75">
      <c r="A22" s="12">
        <v>3</v>
      </c>
      <c r="B22" s="12" t="s">
        <v>8</v>
      </c>
      <c r="C22" s="30">
        <v>1206.5</v>
      </c>
      <c r="D22" s="30"/>
      <c r="E22" s="20">
        <v>2</v>
      </c>
      <c r="F22" s="20">
        <v>157.4</v>
      </c>
      <c r="G22" s="20">
        <v>84.7</v>
      </c>
      <c r="H22" s="32">
        <v>26.9</v>
      </c>
      <c r="I22" s="34" t="s">
        <v>49</v>
      </c>
    </row>
    <row r="23" spans="1:9" ht="25.5">
      <c r="A23" s="12">
        <v>4</v>
      </c>
      <c r="B23" s="12" t="s">
        <v>9</v>
      </c>
      <c r="C23" s="30">
        <v>1206.8</v>
      </c>
      <c r="D23" s="30"/>
      <c r="E23" s="20">
        <v>2</v>
      </c>
      <c r="F23" s="20">
        <v>157.4</v>
      </c>
      <c r="G23" s="20">
        <v>86.8</v>
      </c>
      <c r="H23" s="32">
        <v>26.9</v>
      </c>
      <c r="I23" s="34" t="s">
        <v>50</v>
      </c>
    </row>
    <row r="24" spans="1:9" ht="12.75">
      <c r="A24" s="12">
        <v>5</v>
      </c>
      <c r="B24" s="12" t="s">
        <v>10</v>
      </c>
      <c r="C24" s="30">
        <v>3631</v>
      </c>
      <c r="D24" s="30">
        <v>291.8</v>
      </c>
      <c r="E24" s="20">
        <v>8</v>
      </c>
      <c r="F24" s="20">
        <v>616.8</v>
      </c>
      <c r="G24" s="20">
        <v>227</v>
      </c>
      <c r="H24" s="32">
        <v>88.3</v>
      </c>
      <c r="I24" s="34" t="s">
        <v>51</v>
      </c>
    </row>
    <row r="25" spans="1:9" ht="12.75">
      <c r="A25" s="12">
        <v>6</v>
      </c>
      <c r="B25" s="12" t="s">
        <v>11</v>
      </c>
      <c r="C25" s="30">
        <v>3870.4</v>
      </c>
      <c r="D25" s="30">
        <v>150.3</v>
      </c>
      <c r="E25" s="20">
        <v>9</v>
      </c>
      <c r="F25" s="20">
        <v>614.5</v>
      </c>
      <c r="G25" s="20">
        <v>261</v>
      </c>
      <c r="H25" s="32">
        <v>132.7</v>
      </c>
      <c r="I25" s="34"/>
    </row>
    <row r="26" spans="1:9" ht="12.75">
      <c r="A26" s="12">
        <v>7</v>
      </c>
      <c r="B26" s="12" t="s">
        <v>12</v>
      </c>
      <c r="C26" s="30">
        <v>1206.8</v>
      </c>
      <c r="D26" s="30"/>
      <c r="E26" s="20">
        <v>2</v>
      </c>
      <c r="F26" s="20">
        <v>157.4</v>
      </c>
      <c r="G26" s="20">
        <v>78.2</v>
      </c>
      <c r="H26" s="32">
        <v>26.9</v>
      </c>
      <c r="I26" s="34"/>
    </row>
    <row r="27" spans="1:9" ht="12.75">
      <c r="A27" s="12">
        <v>8</v>
      </c>
      <c r="B27" s="12" t="s">
        <v>13</v>
      </c>
      <c r="C27" s="30">
        <v>1206.5</v>
      </c>
      <c r="D27" s="30"/>
      <c r="E27" s="20">
        <v>2</v>
      </c>
      <c r="F27" s="20">
        <v>157.4</v>
      </c>
      <c r="G27" s="20">
        <v>92.9</v>
      </c>
      <c r="H27" s="32">
        <v>26.9</v>
      </c>
      <c r="I27" s="34"/>
    </row>
    <row r="28" spans="1:9" ht="12.75">
      <c r="A28" s="12">
        <v>9</v>
      </c>
      <c r="B28" s="12" t="s">
        <v>14</v>
      </c>
      <c r="C28" s="30">
        <v>1206.7</v>
      </c>
      <c r="D28" s="30"/>
      <c r="E28" s="20">
        <v>2</v>
      </c>
      <c r="F28" s="20">
        <v>157.4</v>
      </c>
      <c r="G28" s="20">
        <v>79.2</v>
      </c>
      <c r="H28" s="32">
        <v>26.9</v>
      </c>
      <c r="I28" s="34"/>
    </row>
    <row r="29" spans="1:9" ht="12.75">
      <c r="A29" s="12">
        <v>10</v>
      </c>
      <c r="B29" s="12" t="s">
        <v>15</v>
      </c>
      <c r="C29" s="30">
        <v>3128.1</v>
      </c>
      <c r="D29" s="30">
        <v>88.3</v>
      </c>
      <c r="E29" s="20">
        <v>7</v>
      </c>
      <c r="F29" s="20">
        <v>484.5</v>
      </c>
      <c r="G29" s="20">
        <v>243.9</v>
      </c>
      <c r="H29" s="32">
        <v>80.7</v>
      </c>
      <c r="I29" s="34"/>
    </row>
    <row r="30" spans="1:9" ht="12.75">
      <c r="A30" s="12"/>
      <c r="B30" s="13" t="s">
        <v>5</v>
      </c>
      <c r="C30" s="33">
        <f>SUM(C20:C29)</f>
        <v>22224.5</v>
      </c>
      <c r="D30" s="33">
        <f>SUM(D20:D29)</f>
        <v>815.3</v>
      </c>
      <c r="E30" s="22">
        <f>SUM(E20:E29)</f>
        <v>46</v>
      </c>
      <c r="F30" s="23">
        <v>3384.7</v>
      </c>
      <c r="G30" s="33">
        <v>1537.8</v>
      </c>
      <c r="H30" s="33">
        <f>SUM(H20:H29)</f>
        <v>572.4</v>
      </c>
      <c r="I30" s="34"/>
    </row>
    <row r="31" spans="1:9" ht="12.75">
      <c r="A31" s="14"/>
      <c r="B31" s="15"/>
      <c r="C31" s="25"/>
      <c r="D31" s="25"/>
      <c r="E31" s="26"/>
      <c r="F31" s="26"/>
      <c r="G31" s="26"/>
      <c r="H31" s="25"/>
      <c r="I31" s="28"/>
    </row>
    <row r="32" spans="1:9" ht="12.75">
      <c r="A32" s="70"/>
      <c r="B32" s="70"/>
      <c r="C32" s="71"/>
      <c r="D32" s="71"/>
      <c r="E32" s="110" t="s">
        <v>52</v>
      </c>
      <c r="F32" s="110"/>
      <c r="G32" s="72">
        <v>10163</v>
      </c>
      <c r="H32" s="73"/>
      <c r="I32" s="28"/>
    </row>
    <row r="33" spans="1:9" ht="16.5" customHeight="1">
      <c r="A33" s="110" t="s">
        <v>53</v>
      </c>
      <c r="B33" s="110"/>
      <c r="C33" s="110"/>
      <c r="D33" s="110"/>
      <c r="E33" s="110"/>
      <c r="F33" s="110"/>
      <c r="G33" s="72">
        <v>12690</v>
      </c>
      <c r="H33" s="73"/>
      <c r="I33" s="28"/>
    </row>
    <row r="34" spans="3:9" ht="12.75">
      <c r="C34" s="17"/>
      <c r="E34" s="18"/>
      <c r="F34" s="18"/>
      <c r="G34" s="26"/>
      <c r="H34" s="27"/>
      <c r="I34" s="28"/>
    </row>
    <row r="35" spans="1:8" ht="12.75">
      <c r="A35" s="113" t="s">
        <v>16</v>
      </c>
      <c r="B35" s="113"/>
      <c r="C35" s="113"/>
      <c r="D35" s="29"/>
      <c r="E35" s="18"/>
      <c r="F35" s="18"/>
      <c r="G35" s="18"/>
      <c r="H35" s="19"/>
    </row>
    <row r="36" spans="1:9" ht="38.25">
      <c r="A36" s="12"/>
      <c r="B36" s="12" t="s">
        <v>4</v>
      </c>
      <c r="C36" s="30" t="s">
        <v>87</v>
      </c>
      <c r="D36" s="34" t="s">
        <v>88</v>
      </c>
      <c r="E36" s="20" t="s">
        <v>43</v>
      </c>
      <c r="F36" s="20" t="s">
        <v>44</v>
      </c>
      <c r="G36" s="20" t="s">
        <v>45</v>
      </c>
      <c r="H36" s="21" t="s">
        <v>46</v>
      </c>
      <c r="I36" s="34" t="s">
        <v>47</v>
      </c>
    </row>
    <row r="37" spans="1:9" ht="12.75">
      <c r="A37" s="12">
        <v>1</v>
      </c>
      <c r="B37" s="5" t="s">
        <v>22</v>
      </c>
      <c r="C37" s="30">
        <v>1208</v>
      </c>
      <c r="D37" s="30">
        <v>116.6</v>
      </c>
      <c r="E37" s="20">
        <v>13</v>
      </c>
      <c r="F37" s="20">
        <v>872.8</v>
      </c>
      <c r="G37" s="20">
        <v>274.7</v>
      </c>
      <c r="H37" s="30">
        <v>49</v>
      </c>
      <c r="I37" s="34"/>
    </row>
    <row r="38" spans="1:9" ht="12.75">
      <c r="A38" s="12">
        <v>2</v>
      </c>
      <c r="B38" s="5" t="s">
        <v>23</v>
      </c>
      <c r="C38" s="30">
        <f>2326.5+44.7</f>
        <v>2371.2</v>
      </c>
      <c r="D38" s="30"/>
      <c r="E38" s="20">
        <v>10</v>
      </c>
      <c r="F38" s="20">
        <v>821.8</v>
      </c>
      <c r="G38" s="20">
        <v>238.3</v>
      </c>
      <c r="H38" s="30">
        <v>32</v>
      </c>
      <c r="I38" s="34" t="s">
        <v>54</v>
      </c>
    </row>
    <row r="39" spans="1:9" ht="12.75">
      <c r="A39" s="12">
        <v>3</v>
      </c>
      <c r="B39" s="5" t="s">
        <v>17</v>
      </c>
      <c r="C39" s="30">
        <v>2056</v>
      </c>
      <c r="D39" s="30">
        <v>26.7</v>
      </c>
      <c r="E39" s="20">
        <v>3</v>
      </c>
      <c r="F39" s="20">
        <v>209.7</v>
      </c>
      <c r="G39" s="20">
        <v>76.4</v>
      </c>
      <c r="H39" s="30">
        <v>24.5</v>
      </c>
      <c r="I39" s="34" t="s">
        <v>55</v>
      </c>
    </row>
    <row r="40" spans="1:9" ht="14.25" customHeight="1">
      <c r="A40" s="12">
        <v>4</v>
      </c>
      <c r="B40" s="5" t="s">
        <v>18</v>
      </c>
      <c r="C40" s="30">
        <v>2603.2</v>
      </c>
      <c r="D40" s="30">
        <v>57.9</v>
      </c>
      <c r="E40" s="20">
        <v>7</v>
      </c>
      <c r="F40" s="20">
        <v>460.8</v>
      </c>
      <c r="G40" s="20">
        <v>177.9</v>
      </c>
      <c r="H40" s="30">
        <v>34.9</v>
      </c>
      <c r="I40" s="34" t="s">
        <v>56</v>
      </c>
    </row>
    <row r="41" spans="1:9" ht="28.5" customHeight="1">
      <c r="A41" s="12">
        <v>5</v>
      </c>
      <c r="B41" s="5" t="s">
        <v>19</v>
      </c>
      <c r="C41" s="30">
        <v>764.8</v>
      </c>
      <c r="D41" s="30"/>
      <c r="E41" s="20">
        <v>6</v>
      </c>
      <c r="F41" s="20">
        <v>419.4</v>
      </c>
      <c r="G41" s="20">
        <v>94.1</v>
      </c>
      <c r="H41" s="30">
        <v>39</v>
      </c>
      <c r="I41" s="34" t="s">
        <v>50</v>
      </c>
    </row>
    <row r="42" spans="1:9" ht="12.75">
      <c r="A42" s="12">
        <v>6</v>
      </c>
      <c r="B42" s="5" t="s">
        <v>20</v>
      </c>
      <c r="C42" s="30">
        <v>4926.6</v>
      </c>
      <c r="D42" s="30">
        <v>201.8</v>
      </c>
      <c r="E42" s="20">
        <v>7</v>
      </c>
      <c r="F42" s="20">
        <v>547.7</v>
      </c>
      <c r="G42" s="20">
        <v>167.1</v>
      </c>
      <c r="H42" s="30">
        <v>37.6</v>
      </c>
      <c r="I42" s="34" t="s">
        <v>51</v>
      </c>
    </row>
    <row r="43" spans="1:9" ht="12.75">
      <c r="A43" s="12">
        <v>7</v>
      </c>
      <c r="B43" s="5" t="s">
        <v>21</v>
      </c>
      <c r="C43" s="30">
        <v>4275.1</v>
      </c>
      <c r="D43" s="30">
        <v>252.9</v>
      </c>
      <c r="E43" s="20">
        <v>2</v>
      </c>
      <c r="F43" s="42">
        <v>155</v>
      </c>
      <c r="G43" s="20">
        <v>38.3</v>
      </c>
      <c r="H43" s="30">
        <v>4.1</v>
      </c>
      <c r="I43" s="34"/>
    </row>
    <row r="44" spans="1:9" ht="12.75">
      <c r="A44" s="12"/>
      <c r="B44" s="13" t="s">
        <v>5</v>
      </c>
      <c r="C44" s="33">
        <f>SUM(C37:C43)</f>
        <v>18204.9</v>
      </c>
      <c r="D44" s="33">
        <f>SUM(D37:D43)</f>
        <v>655.9</v>
      </c>
      <c r="E44" s="22">
        <f>SUM(E37:E43)</f>
        <v>48</v>
      </c>
      <c r="F44" s="22">
        <v>3487.2</v>
      </c>
      <c r="G44" s="22">
        <v>1066.8</v>
      </c>
      <c r="H44" s="33">
        <v>221.1</v>
      </c>
      <c r="I44" s="34"/>
    </row>
    <row r="45" spans="1:9" ht="12.75">
      <c r="A45" s="115" t="s">
        <v>70</v>
      </c>
      <c r="B45" s="116"/>
      <c r="C45" s="46"/>
      <c r="D45" s="47"/>
      <c r="E45" s="48"/>
      <c r="F45" s="48"/>
      <c r="G45" s="48"/>
      <c r="H45" s="49"/>
      <c r="I45" s="50"/>
    </row>
    <row r="46" spans="1:9" ht="12.75">
      <c r="A46" s="12"/>
      <c r="B46" s="44" t="s">
        <v>109</v>
      </c>
      <c r="C46" s="33"/>
      <c r="D46" s="45">
        <v>115.4</v>
      </c>
      <c r="E46" s="22"/>
      <c r="F46" s="24"/>
      <c r="G46" s="22"/>
      <c r="H46" s="24"/>
      <c r="I46" s="34"/>
    </row>
    <row r="47" spans="1:9" ht="12.75">
      <c r="A47" s="12"/>
      <c r="B47" s="44" t="s">
        <v>110</v>
      </c>
      <c r="C47" s="33"/>
      <c r="D47" s="45">
        <v>36.1</v>
      </c>
      <c r="E47" s="22"/>
      <c r="F47" s="22"/>
      <c r="G47" s="22"/>
      <c r="H47" s="24"/>
      <c r="I47" s="34"/>
    </row>
    <row r="48" spans="1:9" ht="12.75">
      <c r="A48" s="12"/>
      <c r="B48" s="44" t="s">
        <v>111</v>
      </c>
      <c r="C48" s="33"/>
      <c r="D48" s="45">
        <v>37.5</v>
      </c>
      <c r="E48" s="22"/>
      <c r="F48" s="22"/>
      <c r="G48" s="22"/>
      <c r="H48" s="24"/>
      <c r="I48" s="34"/>
    </row>
    <row r="49" spans="1:9" ht="12.75">
      <c r="A49" s="12"/>
      <c r="B49" s="44" t="s">
        <v>112</v>
      </c>
      <c r="C49" s="33"/>
      <c r="D49" s="45">
        <v>22.6</v>
      </c>
      <c r="E49" s="22"/>
      <c r="F49" s="22"/>
      <c r="G49" s="22"/>
      <c r="H49" s="24"/>
      <c r="I49" s="34"/>
    </row>
    <row r="50" spans="1:9" ht="12.75">
      <c r="A50" s="12"/>
      <c r="B50" s="44" t="s">
        <v>113</v>
      </c>
      <c r="C50" s="33"/>
      <c r="D50" s="45">
        <v>48</v>
      </c>
      <c r="E50" s="22"/>
      <c r="F50" s="22"/>
      <c r="G50" s="22"/>
      <c r="H50" s="24"/>
      <c r="I50" s="34"/>
    </row>
    <row r="51" spans="1:9" ht="12.75">
      <c r="A51" s="12"/>
      <c r="B51" s="44" t="s">
        <v>114</v>
      </c>
      <c r="C51" s="33"/>
      <c r="D51" s="45">
        <v>34.5</v>
      </c>
      <c r="E51" s="22"/>
      <c r="F51" s="22"/>
      <c r="G51" s="22"/>
      <c r="H51" s="24"/>
      <c r="I51" s="34"/>
    </row>
    <row r="52" spans="1:9" ht="12.75">
      <c r="A52" s="12"/>
      <c r="B52" s="44" t="s">
        <v>115</v>
      </c>
      <c r="C52" s="33"/>
      <c r="D52" s="45">
        <v>30.9</v>
      </c>
      <c r="E52" s="22"/>
      <c r="F52" s="22"/>
      <c r="G52" s="22"/>
      <c r="H52" s="24"/>
      <c r="I52" s="34"/>
    </row>
    <row r="53" spans="1:9" ht="12.75">
      <c r="A53" s="12"/>
      <c r="B53" s="44" t="s">
        <v>116</v>
      </c>
      <c r="C53" s="33"/>
      <c r="D53" s="45">
        <v>38.9</v>
      </c>
      <c r="E53" s="22"/>
      <c r="F53" s="22"/>
      <c r="G53" s="22"/>
      <c r="H53" s="24"/>
      <c r="I53" s="34"/>
    </row>
    <row r="54" spans="1:9" ht="12.75">
      <c r="A54" s="115" t="s">
        <v>117</v>
      </c>
      <c r="B54" s="116"/>
      <c r="C54" s="33"/>
      <c r="D54" s="45">
        <v>80.8</v>
      </c>
      <c r="E54" s="22"/>
      <c r="F54" s="22"/>
      <c r="G54" s="22"/>
      <c r="H54" s="24"/>
      <c r="I54" s="34"/>
    </row>
    <row r="55" spans="1:9" ht="12.75">
      <c r="A55" s="51"/>
      <c r="B55" s="52" t="s">
        <v>71</v>
      </c>
      <c r="C55" s="33"/>
      <c r="D55" s="33">
        <f>SUM(D46:D54)</f>
        <v>444.7</v>
      </c>
      <c r="E55" s="95"/>
      <c r="F55" s="22">
        <v>80.4</v>
      </c>
      <c r="G55" s="22"/>
      <c r="H55" s="24"/>
      <c r="I55" s="34"/>
    </row>
    <row r="56" spans="1:9" ht="12.75">
      <c r="A56" s="14"/>
      <c r="B56" s="15"/>
      <c r="C56" s="25"/>
      <c r="D56" s="25"/>
      <c r="E56" s="26"/>
      <c r="F56" s="26"/>
      <c r="G56" s="26"/>
      <c r="H56" s="25"/>
      <c r="I56" s="28"/>
    </row>
    <row r="57" spans="1:9" ht="12.75">
      <c r="A57" s="14"/>
      <c r="B57" s="15"/>
      <c r="C57" s="25"/>
      <c r="D57" s="25"/>
      <c r="E57" s="26"/>
      <c r="F57" s="26"/>
      <c r="G57" s="27"/>
      <c r="H57" s="25"/>
      <c r="I57" s="28"/>
    </row>
    <row r="58" spans="1:9" ht="12.75">
      <c r="A58" s="70"/>
      <c r="B58" s="70"/>
      <c r="C58" s="71"/>
      <c r="D58" s="71"/>
      <c r="E58" s="110" t="s">
        <v>52</v>
      </c>
      <c r="F58" s="110"/>
      <c r="G58" s="72">
        <v>8827</v>
      </c>
      <c r="H58" s="27"/>
      <c r="I58" s="28"/>
    </row>
    <row r="59" spans="1:9" ht="14.25" customHeight="1">
      <c r="A59" s="110" t="s">
        <v>53</v>
      </c>
      <c r="B59" s="110"/>
      <c r="C59" s="110"/>
      <c r="D59" s="110"/>
      <c r="E59" s="110"/>
      <c r="F59" s="110"/>
      <c r="G59" s="72">
        <v>10435</v>
      </c>
      <c r="H59" s="27"/>
      <c r="I59" s="28"/>
    </row>
    <row r="60" spans="3:9" ht="12.75">
      <c r="C60" s="17"/>
      <c r="E60" s="18"/>
      <c r="F60" s="18"/>
      <c r="G60" s="26"/>
      <c r="H60" s="27"/>
      <c r="I60" s="28"/>
    </row>
    <row r="61" spans="1:8" ht="12.75">
      <c r="A61" s="16" t="s">
        <v>58</v>
      </c>
      <c r="B61" s="16"/>
      <c r="C61" s="29"/>
      <c r="D61" s="29"/>
      <c r="E61" s="18"/>
      <c r="F61" s="18"/>
      <c r="G61" s="18"/>
      <c r="H61" s="19"/>
    </row>
    <row r="62" spans="1:9" ht="38.25">
      <c r="A62" s="12"/>
      <c r="B62" s="12" t="s">
        <v>4</v>
      </c>
      <c r="C62" s="30" t="s">
        <v>87</v>
      </c>
      <c r="D62" s="34" t="s">
        <v>88</v>
      </c>
      <c r="E62" s="20" t="s">
        <v>43</v>
      </c>
      <c r="F62" s="20" t="s">
        <v>44</v>
      </c>
      <c r="G62" s="20" t="s">
        <v>45</v>
      </c>
      <c r="H62" s="21" t="s">
        <v>46</v>
      </c>
      <c r="I62" s="34" t="s">
        <v>47</v>
      </c>
    </row>
    <row r="63" spans="1:9" ht="12.75">
      <c r="A63" s="12">
        <v>1</v>
      </c>
      <c r="B63" s="12" t="s">
        <v>59</v>
      </c>
      <c r="C63" s="30">
        <f>3399.47+42.54</f>
        <v>3442.0099999999998</v>
      </c>
      <c r="D63" s="30">
        <v>346.25</v>
      </c>
      <c r="E63" s="36">
        <v>6</v>
      </c>
      <c r="F63" s="20">
        <v>568.8</v>
      </c>
      <c r="G63" s="30">
        <v>169.9</v>
      </c>
      <c r="H63" s="30">
        <v>6.8</v>
      </c>
      <c r="I63" s="34"/>
    </row>
    <row r="64" spans="1:9" ht="12.75">
      <c r="A64" s="12">
        <v>2</v>
      </c>
      <c r="B64" s="12" t="s">
        <v>60</v>
      </c>
      <c r="C64" s="30">
        <v>2832.7</v>
      </c>
      <c r="D64" s="30"/>
      <c r="E64" s="36">
        <v>4</v>
      </c>
      <c r="F64" s="20">
        <v>395.6</v>
      </c>
      <c r="G64" s="30">
        <v>206.7</v>
      </c>
      <c r="H64" s="30">
        <v>28.6</v>
      </c>
      <c r="I64" s="34" t="s">
        <v>61</v>
      </c>
    </row>
    <row r="65" spans="1:9" ht="12.75">
      <c r="A65" s="12">
        <v>3</v>
      </c>
      <c r="B65" s="12" t="s">
        <v>24</v>
      </c>
      <c r="C65" s="30">
        <f>3062.13+35.06+62.51</f>
        <v>3159.7000000000003</v>
      </c>
      <c r="D65" s="30">
        <v>121.96</v>
      </c>
      <c r="E65" s="36">
        <v>6</v>
      </c>
      <c r="F65" s="20">
        <f>159.6+136.23+136.23+96.57</f>
        <v>528.6299999999999</v>
      </c>
      <c r="G65" s="30">
        <v>247</v>
      </c>
      <c r="H65" s="30">
        <v>37</v>
      </c>
      <c r="I65" s="34" t="s">
        <v>56</v>
      </c>
    </row>
    <row r="66" spans="1:9" ht="25.5">
      <c r="A66" s="12">
        <v>4</v>
      </c>
      <c r="B66" s="12" t="s">
        <v>25</v>
      </c>
      <c r="C66" s="30">
        <v>1760.2</v>
      </c>
      <c r="D66" s="30">
        <v>121.44</v>
      </c>
      <c r="E66" s="36">
        <v>3</v>
      </c>
      <c r="F66" s="20">
        <v>239</v>
      </c>
      <c r="G66" s="30">
        <v>152</v>
      </c>
      <c r="H66" s="30">
        <v>22</v>
      </c>
      <c r="I66" s="34" t="s">
        <v>50</v>
      </c>
    </row>
    <row r="67" spans="1:9" ht="12.75">
      <c r="A67" s="12">
        <v>5</v>
      </c>
      <c r="B67" s="12" t="s">
        <v>26</v>
      </c>
      <c r="C67" s="30">
        <v>1673.38</v>
      </c>
      <c r="D67" s="30">
        <v>61.21</v>
      </c>
      <c r="E67" s="36">
        <v>2</v>
      </c>
      <c r="F67" s="20">
        <v>208</v>
      </c>
      <c r="G67" s="30">
        <v>127</v>
      </c>
      <c r="H67" s="30">
        <v>20</v>
      </c>
      <c r="I67" s="34" t="s">
        <v>57</v>
      </c>
    </row>
    <row r="68" spans="1:9" ht="12.75">
      <c r="A68" s="12">
        <v>6</v>
      </c>
      <c r="B68" s="12" t="s">
        <v>27</v>
      </c>
      <c r="C68" s="30">
        <v>2573.37</v>
      </c>
      <c r="D68" s="30"/>
      <c r="E68" s="36">
        <v>4</v>
      </c>
      <c r="F68" s="20">
        <v>387</v>
      </c>
      <c r="G68" s="30">
        <v>206</v>
      </c>
      <c r="H68" s="30">
        <v>38</v>
      </c>
      <c r="I68" s="34"/>
    </row>
    <row r="69" spans="1:9" ht="12.75">
      <c r="A69" s="12">
        <v>7</v>
      </c>
      <c r="B69" s="12" t="s">
        <v>28</v>
      </c>
      <c r="C69" s="30">
        <v>4923.46</v>
      </c>
      <c r="D69" s="30">
        <v>44.5</v>
      </c>
      <c r="E69" s="36">
        <v>6</v>
      </c>
      <c r="F69" s="20">
        <v>655</v>
      </c>
      <c r="G69" s="30">
        <v>374</v>
      </c>
      <c r="H69" s="30">
        <v>34</v>
      </c>
      <c r="I69" s="34"/>
    </row>
    <row r="70" spans="1:9" ht="12.75">
      <c r="A70" s="12">
        <v>8</v>
      </c>
      <c r="B70" s="12" t="s">
        <v>29</v>
      </c>
      <c r="C70" s="30">
        <v>2497.83</v>
      </c>
      <c r="D70" s="30"/>
      <c r="E70" s="36">
        <v>4</v>
      </c>
      <c r="F70" s="20">
        <v>390.8</v>
      </c>
      <c r="G70" s="30">
        <v>180.5</v>
      </c>
      <c r="H70" s="30">
        <v>29.9</v>
      </c>
      <c r="I70" s="34"/>
    </row>
    <row r="71" spans="1:9" ht="12.75">
      <c r="A71" s="12">
        <v>9</v>
      </c>
      <c r="B71" s="12" t="s">
        <v>30</v>
      </c>
      <c r="C71" s="30">
        <v>1487.52</v>
      </c>
      <c r="D71" s="30">
        <v>105.5</v>
      </c>
      <c r="E71" s="36">
        <v>2</v>
      </c>
      <c r="F71" s="20">
        <v>191.4</v>
      </c>
      <c r="G71" s="30">
        <v>94.8</v>
      </c>
      <c r="H71" s="30">
        <v>8.3</v>
      </c>
      <c r="I71" s="34"/>
    </row>
    <row r="72" spans="1:9" ht="12.75">
      <c r="A72" s="12">
        <v>10</v>
      </c>
      <c r="B72" s="12" t="s">
        <v>31</v>
      </c>
      <c r="C72" s="30">
        <v>1487.34</v>
      </c>
      <c r="D72" s="30">
        <v>58</v>
      </c>
      <c r="E72" s="36">
        <v>2</v>
      </c>
      <c r="F72" s="20">
        <v>191.4</v>
      </c>
      <c r="G72" s="30">
        <v>94.8</v>
      </c>
      <c r="H72" s="30">
        <v>8.3</v>
      </c>
      <c r="I72" s="34"/>
    </row>
    <row r="73" spans="1:9" ht="12.75">
      <c r="A73" s="12"/>
      <c r="B73" s="13" t="s">
        <v>5</v>
      </c>
      <c r="C73" s="33">
        <f aca="true" t="shared" si="0" ref="C73:H73">SUM(C63:C72)</f>
        <v>25837.510000000002</v>
      </c>
      <c r="D73" s="33">
        <f t="shared" si="0"/>
        <v>858.86</v>
      </c>
      <c r="E73" s="22">
        <f t="shared" si="0"/>
        <v>39</v>
      </c>
      <c r="F73" s="22">
        <f t="shared" si="0"/>
        <v>3755.63</v>
      </c>
      <c r="G73" s="33">
        <f>SUM(G63:G72)</f>
        <v>1852.6999999999998</v>
      </c>
      <c r="H73" s="33">
        <f t="shared" si="0"/>
        <v>232.90000000000003</v>
      </c>
      <c r="I73" s="34"/>
    </row>
    <row r="74" spans="1:9" ht="12.75">
      <c r="A74" s="14"/>
      <c r="B74" s="15"/>
      <c r="C74" s="25"/>
      <c r="D74" s="25"/>
      <c r="E74" s="26"/>
      <c r="F74" s="26"/>
      <c r="G74" s="26"/>
      <c r="H74" s="25"/>
      <c r="I74" s="28"/>
    </row>
    <row r="75" spans="1:9" ht="12.75">
      <c r="A75" s="14"/>
      <c r="B75" s="103" t="s">
        <v>119</v>
      </c>
      <c r="C75" s="25"/>
      <c r="D75" s="25"/>
      <c r="E75" s="26"/>
      <c r="F75" s="26"/>
      <c r="G75" s="26"/>
      <c r="H75" s="27"/>
      <c r="I75" s="28"/>
    </row>
    <row r="76" spans="1:9" ht="12.75">
      <c r="A76" s="14"/>
      <c r="B76" s="103" t="s">
        <v>118</v>
      </c>
      <c r="C76" s="25"/>
      <c r="D76" s="25"/>
      <c r="E76" s="26"/>
      <c r="F76" s="26"/>
      <c r="G76" s="26"/>
      <c r="H76" s="27"/>
      <c r="I76" s="96"/>
    </row>
    <row r="77" spans="1:9" ht="12.75">
      <c r="A77" s="56"/>
      <c r="B77" s="110" t="s">
        <v>52</v>
      </c>
      <c r="C77" s="110"/>
      <c r="D77" s="110"/>
      <c r="E77" s="110"/>
      <c r="F77" s="110"/>
      <c r="G77" s="110"/>
      <c r="H77" s="68">
        <v>14176</v>
      </c>
      <c r="I77" s="28"/>
    </row>
    <row r="78" spans="1:9" ht="12.75">
      <c r="A78" s="56"/>
      <c r="B78" s="110" t="s">
        <v>53</v>
      </c>
      <c r="C78" s="110"/>
      <c r="D78" s="110"/>
      <c r="E78" s="110"/>
      <c r="F78" s="110"/>
      <c r="G78" s="110"/>
      <c r="H78" s="68">
        <v>14752</v>
      </c>
      <c r="I78" s="28"/>
    </row>
    <row r="79" spans="1:9" ht="18.75" customHeight="1">
      <c r="A79" s="56"/>
      <c r="B79" s="14"/>
      <c r="C79" s="15"/>
      <c r="D79" s="25"/>
      <c r="E79" s="25"/>
      <c r="F79" s="26"/>
      <c r="G79" s="26"/>
      <c r="H79" s="26"/>
      <c r="I79" s="28"/>
    </row>
    <row r="80" spans="1:8" ht="21" customHeight="1">
      <c r="A80" s="16" t="s">
        <v>66</v>
      </c>
      <c r="C80" s="17"/>
      <c r="E80" s="18"/>
      <c r="F80" s="18"/>
      <c r="G80" s="18"/>
      <c r="H80" s="19"/>
    </row>
    <row r="81" spans="1:9" ht="38.25">
      <c r="A81" s="42">
        <v>1</v>
      </c>
      <c r="B81" s="12" t="s">
        <v>32</v>
      </c>
      <c r="C81" s="30" t="s">
        <v>87</v>
      </c>
      <c r="D81" s="34" t="s">
        <v>88</v>
      </c>
      <c r="E81" s="20" t="s">
        <v>43</v>
      </c>
      <c r="F81" s="20" t="s">
        <v>44</v>
      </c>
      <c r="G81" s="20" t="s">
        <v>45</v>
      </c>
      <c r="H81" s="21" t="s">
        <v>46</v>
      </c>
      <c r="I81" s="34" t="s">
        <v>47</v>
      </c>
    </row>
    <row r="82" spans="1:9" ht="25.5">
      <c r="A82" s="42">
        <v>2</v>
      </c>
      <c r="B82" s="12" t="s">
        <v>33</v>
      </c>
      <c r="C82" s="30">
        <v>2257.1</v>
      </c>
      <c r="D82" s="34">
        <v>127.52</v>
      </c>
      <c r="E82" s="36">
        <v>4</v>
      </c>
      <c r="F82" s="32">
        <v>270.03</v>
      </c>
      <c r="G82" s="30">
        <v>282.96</v>
      </c>
      <c r="H82" s="30">
        <v>60.69</v>
      </c>
      <c r="I82" s="34" t="s">
        <v>62</v>
      </c>
    </row>
    <row r="83" spans="1:9" ht="12.75">
      <c r="A83" s="42">
        <v>3</v>
      </c>
      <c r="B83" s="12" t="s">
        <v>34</v>
      </c>
      <c r="C83" s="30">
        <v>2298.36</v>
      </c>
      <c r="D83" s="34">
        <v>0</v>
      </c>
      <c r="E83" s="36">
        <v>4</v>
      </c>
      <c r="F83" s="32">
        <v>267.68</v>
      </c>
      <c r="G83" s="30">
        <v>277.09</v>
      </c>
      <c r="H83" s="30">
        <v>49.94</v>
      </c>
      <c r="I83" s="34"/>
    </row>
    <row r="84" spans="1:9" ht="12.75">
      <c r="A84" s="42">
        <v>4</v>
      </c>
      <c r="B84" s="12" t="s">
        <v>35</v>
      </c>
      <c r="C84" s="30">
        <v>2327.03</v>
      </c>
      <c r="D84" s="34">
        <v>0</v>
      </c>
      <c r="E84" s="36">
        <v>4</v>
      </c>
      <c r="F84" s="32">
        <v>274.6</v>
      </c>
      <c r="G84" s="30">
        <v>355.92</v>
      </c>
      <c r="H84" s="30">
        <v>66.66</v>
      </c>
      <c r="I84" s="34" t="s">
        <v>56</v>
      </c>
    </row>
    <row r="85" spans="1:9" ht="12.75">
      <c r="A85" s="42">
        <v>5</v>
      </c>
      <c r="B85" s="12" t="s">
        <v>36</v>
      </c>
      <c r="C85" s="30">
        <v>2219.32</v>
      </c>
      <c r="D85" s="34">
        <v>150.69</v>
      </c>
      <c r="E85" s="36">
        <v>4</v>
      </c>
      <c r="F85" s="32">
        <v>272.86</v>
      </c>
      <c r="G85" s="30">
        <v>239.17</v>
      </c>
      <c r="H85" s="30">
        <v>51.61</v>
      </c>
      <c r="I85" s="34" t="s">
        <v>61</v>
      </c>
    </row>
    <row r="86" spans="1:9" ht="25.5">
      <c r="A86" s="42">
        <v>6</v>
      </c>
      <c r="B86" s="12" t="s">
        <v>37</v>
      </c>
      <c r="C86" s="30">
        <v>2266.21</v>
      </c>
      <c r="D86" s="34">
        <v>122.48</v>
      </c>
      <c r="E86" s="36">
        <v>4</v>
      </c>
      <c r="F86" s="32">
        <f>84.04+77.06+77.06+63.89</f>
        <v>302.05</v>
      </c>
      <c r="G86" s="30">
        <v>166.38</v>
      </c>
      <c r="H86" s="30">
        <v>54.19</v>
      </c>
      <c r="I86" s="34" t="s">
        <v>62</v>
      </c>
    </row>
    <row r="87" spans="1:9" ht="12.75">
      <c r="A87" s="42">
        <v>7</v>
      </c>
      <c r="B87" s="12" t="s">
        <v>38</v>
      </c>
      <c r="C87" s="30">
        <v>2524.15</v>
      </c>
      <c r="D87" s="34">
        <v>0</v>
      </c>
      <c r="E87" s="36">
        <v>4</v>
      </c>
      <c r="F87" s="32">
        <f>80.99+80.99+80.99+67.89</f>
        <v>310.85999999999996</v>
      </c>
      <c r="G87" s="30">
        <v>190.04</v>
      </c>
      <c r="H87" s="30">
        <v>282.13</v>
      </c>
      <c r="I87" s="34" t="s">
        <v>56</v>
      </c>
    </row>
    <row r="88" spans="1:9" ht="12.75">
      <c r="A88" s="42">
        <v>8</v>
      </c>
      <c r="B88" s="12" t="s">
        <v>39</v>
      </c>
      <c r="C88" s="30">
        <v>2348.94</v>
      </c>
      <c r="D88" s="34">
        <v>0</v>
      </c>
      <c r="E88" s="36">
        <v>4</v>
      </c>
      <c r="F88" s="32">
        <f>78.41+78.41+78.41+65.18</f>
        <v>300.40999999999997</v>
      </c>
      <c r="G88" s="30">
        <v>178.8</v>
      </c>
      <c r="H88" s="30">
        <v>47.56</v>
      </c>
      <c r="I88" s="34" t="s">
        <v>61</v>
      </c>
    </row>
    <row r="89" spans="1:9" ht="25.5">
      <c r="A89" s="42">
        <v>9</v>
      </c>
      <c r="B89" s="12" t="s">
        <v>40</v>
      </c>
      <c r="C89" s="30">
        <v>2232.31</v>
      </c>
      <c r="D89" s="34">
        <v>144.46</v>
      </c>
      <c r="E89" s="36">
        <v>4</v>
      </c>
      <c r="F89" s="32">
        <v>339.9</v>
      </c>
      <c r="G89" s="30">
        <v>278.07</v>
      </c>
      <c r="H89" s="30">
        <v>43.39</v>
      </c>
      <c r="I89" s="34" t="s">
        <v>50</v>
      </c>
    </row>
    <row r="90" spans="1:9" ht="12.75">
      <c r="A90" s="42">
        <v>10</v>
      </c>
      <c r="B90" s="12" t="s">
        <v>41</v>
      </c>
      <c r="C90" s="30">
        <v>3546.08</v>
      </c>
      <c r="D90" s="37">
        <v>21.23</v>
      </c>
      <c r="E90" s="36">
        <v>6</v>
      </c>
      <c r="F90" s="32">
        <v>510.6</v>
      </c>
      <c r="G90" s="30">
        <v>428.8</v>
      </c>
      <c r="H90" s="30">
        <v>65.63</v>
      </c>
      <c r="I90" s="34" t="s">
        <v>56</v>
      </c>
    </row>
    <row r="91" spans="1:9" ht="12.75">
      <c r="A91" s="42">
        <v>11</v>
      </c>
      <c r="B91" s="12" t="s">
        <v>63</v>
      </c>
      <c r="C91" s="30">
        <v>2193.94</v>
      </c>
      <c r="D91" s="37">
        <v>0</v>
      </c>
      <c r="E91" s="36">
        <v>4</v>
      </c>
      <c r="F91" s="32">
        <v>382.62</v>
      </c>
      <c r="G91" s="30">
        <v>277.3</v>
      </c>
      <c r="H91" s="30">
        <v>40.06</v>
      </c>
      <c r="I91" s="34" t="s">
        <v>61</v>
      </c>
    </row>
    <row r="92" spans="1:9" ht="12.75">
      <c r="A92" s="13"/>
      <c r="B92" s="13" t="s">
        <v>42</v>
      </c>
      <c r="C92" s="33">
        <f>SUM(C82:C91)</f>
        <v>24213.44</v>
      </c>
      <c r="D92" s="33">
        <f>SUM(D82:D91)</f>
        <v>566.38</v>
      </c>
      <c r="E92" s="34"/>
      <c r="F92" s="23">
        <f>SUM(F82:F91)</f>
        <v>3231.6099999999997</v>
      </c>
      <c r="G92" s="33">
        <f>SUM(G82:G91)</f>
        <v>2674.53</v>
      </c>
      <c r="H92" s="33">
        <f>SUM(H82:H91)</f>
        <v>761.8599999999999</v>
      </c>
      <c r="I92" s="34"/>
    </row>
    <row r="93" spans="1:9" ht="12.75">
      <c r="A93" s="15"/>
      <c r="B93" s="15"/>
      <c r="C93" s="25"/>
      <c r="D93" s="25"/>
      <c r="E93" s="28"/>
      <c r="F93" s="60"/>
      <c r="G93" s="60"/>
      <c r="H93" s="25"/>
      <c r="I93" s="28"/>
    </row>
    <row r="94" spans="1:9" ht="12.75">
      <c r="A94" s="15"/>
      <c r="B94" s="15"/>
      <c r="C94" s="25"/>
      <c r="D94" s="110" t="s">
        <v>52</v>
      </c>
      <c r="E94" s="110"/>
      <c r="F94" s="110"/>
      <c r="G94" s="72">
        <f>3979+3865+4723</f>
        <v>12567</v>
      </c>
      <c r="H94" s="69"/>
      <c r="I94" s="28"/>
    </row>
    <row r="95" spans="1:9" ht="27" customHeight="1">
      <c r="A95" s="15"/>
      <c r="B95" s="15"/>
      <c r="C95" s="25"/>
      <c r="D95" s="111" t="s">
        <v>53</v>
      </c>
      <c r="E95" s="111"/>
      <c r="F95" s="111"/>
      <c r="G95" s="72">
        <f>2097+3080+5973</f>
        <v>11150</v>
      </c>
      <c r="H95" s="69"/>
      <c r="I95" s="28"/>
    </row>
    <row r="96" spans="1:8" ht="12.75">
      <c r="A96" s="15"/>
      <c r="B96" s="15"/>
      <c r="C96" s="25"/>
      <c r="D96" s="25"/>
      <c r="H96" s="55"/>
    </row>
    <row r="97" spans="1:8" ht="12.75">
      <c r="A97" s="56"/>
      <c r="B97" s="108" t="s">
        <v>127</v>
      </c>
      <c r="C97" s="108"/>
      <c r="D97" s="25"/>
      <c r="H97" s="55"/>
    </row>
    <row r="98" spans="1:8" ht="12.75">
      <c r="A98" s="12"/>
      <c r="B98" s="42" t="s">
        <v>32</v>
      </c>
      <c r="C98" s="42" t="s">
        <v>83</v>
      </c>
      <c r="D98" s="25"/>
      <c r="H98" s="55"/>
    </row>
    <row r="99" spans="1:8" ht="12.75">
      <c r="A99" s="42">
        <v>1</v>
      </c>
      <c r="B99" s="59" t="s">
        <v>128</v>
      </c>
      <c r="C99" s="42">
        <v>1288</v>
      </c>
      <c r="D99" s="25"/>
      <c r="H99" s="55"/>
    </row>
    <row r="100" spans="1:8" ht="12.75">
      <c r="A100" s="42">
        <v>2</v>
      </c>
      <c r="B100" s="12" t="s">
        <v>79</v>
      </c>
      <c r="C100" s="42">
        <v>1056</v>
      </c>
      <c r="D100" s="25"/>
      <c r="H100" s="55"/>
    </row>
    <row r="101" spans="1:8" ht="12.75">
      <c r="A101" s="42">
        <v>3</v>
      </c>
      <c r="B101" s="12" t="s">
        <v>80</v>
      </c>
      <c r="C101" s="42">
        <v>459</v>
      </c>
      <c r="D101" s="25"/>
      <c r="H101" s="55"/>
    </row>
    <row r="102" spans="1:8" ht="12.75">
      <c r="A102" s="42"/>
      <c r="B102" s="12"/>
      <c r="C102" s="42"/>
      <c r="D102" s="25"/>
      <c r="H102" s="55"/>
    </row>
    <row r="103" spans="1:8" ht="12.75">
      <c r="A103" s="42">
        <v>4</v>
      </c>
      <c r="B103" s="12" t="s">
        <v>81</v>
      </c>
      <c r="C103" s="42">
        <v>1898.5</v>
      </c>
      <c r="D103" s="25"/>
      <c r="H103" s="55"/>
    </row>
    <row r="104" spans="1:8" ht="12.75">
      <c r="A104" s="42">
        <v>5</v>
      </c>
      <c r="B104" s="12" t="s">
        <v>124</v>
      </c>
      <c r="C104" s="42">
        <v>996.5</v>
      </c>
      <c r="D104" s="25"/>
      <c r="H104" s="55"/>
    </row>
    <row r="105" spans="1:8" ht="12.75">
      <c r="A105" s="42">
        <v>6</v>
      </c>
      <c r="B105" s="12" t="s">
        <v>82</v>
      </c>
      <c r="C105" s="42">
        <v>9801</v>
      </c>
      <c r="D105" s="25"/>
      <c r="E105" s="112"/>
      <c r="F105" s="112"/>
      <c r="G105" s="107"/>
      <c r="H105" s="55"/>
    </row>
    <row r="106" spans="1:8" ht="12.75">
      <c r="A106" s="57"/>
      <c r="B106" s="58" t="s">
        <v>5</v>
      </c>
      <c r="C106" s="67">
        <f>SUM(C99:C105)</f>
        <v>15499</v>
      </c>
      <c r="E106" s="110" t="s">
        <v>52</v>
      </c>
      <c r="F106" s="110"/>
      <c r="G106" s="70">
        <f>C100+C105</f>
        <v>10857</v>
      </c>
      <c r="H106" s="10"/>
    </row>
    <row r="107" spans="1:8" ht="28.5" customHeight="1">
      <c r="A107" s="61"/>
      <c r="B107" s="62"/>
      <c r="C107" s="63"/>
      <c r="D107" s="111" t="s">
        <v>125</v>
      </c>
      <c r="E107" s="111"/>
      <c r="F107" s="111"/>
      <c r="G107" s="83">
        <f>C99+C101+C102+C103+C104</f>
        <v>4642</v>
      </c>
      <c r="H107" s="10"/>
    </row>
    <row r="108" spans="4:8" ht="12.75">
      <c r="D108" s="18"/>
      <c r="E108" s="18"/>
      <c r="F108" s="18"/>
      <c r="G108" s="10"/>
      <c r="H108" s="19"/>
    </row>
    <row r="109" spans="1:8" ht="12.75">
      <c r="A109" s="118" t="s">
        <v>67</v>
      </c>
      <c r="B109" s="118"/>
      <c r="C109" s="9"/>
      <c r="D109" s="18"/>
      <c r="E109" s="18"/>
      <c r="F109" s="18"/>
      <c r="G109" s="10"/>
      <c r="H109" s="19"/>
    </row>
    <row r="110" spans="1:9" ht="51" customHeight="1">
      <c r="A110" s="12">
        <v>1</v>
      </c>
      <c r="B110" s="12" t="s">
        <v>32</v>
      </c>
      <c r="C110" s="30" t="s">
        <v>87</v>
      </c>
      <c r="D110" s="34" t="s">
        <v>88</v>
      </c>
      <c r="E110" s="20" t="s">
        <v>43</v>
      </c>
      <c r="F110" s="20" t="s">
        <v>44</v>
      </c>
      <c r="G110" s="20" t="s">
        <v>45</v>
      </c>
      <c r="H110" s="21" t="s">
        <v>46</v>
      </c>
      <c r="I110" s="34" t="s">
        <v>47</v>
      </c>
    </row>
    <row r="111" spans="1:9" ht="12.75">
      <c r="A111" s="12">
        <v>2</v>
      </c>
      <c r="B111" s="7" t="s">
        <v>68</v>
      </c>
      <c r="C111" s="6"/>
      <c r="D111" s="5"/>
      <c r="E111" s="34"/>
      <c r="F111" s="34"/>
      <c r="G111" s="34"/>
      <c r="H111" s="34"/>
      <c r="I111" s="34" t="s">
        <v>56</v>
      </c>
    </row>
    <row r="112" spans="1:11" ht="15.75" customHeight="1">
      <c r="A112" s="12">
        <v>3</v>
      </c>
      <c r="B112" s="5" t="s">
        <v>74</v>
      </c>
      <c r="C112" s="40">
        <v>2400.11</v>
      </c>
      <c r="D112" s="42">
        <v>234.92</v>
      </c>
      <c r="E112" s="34">
        <v>4</v>
      </c>
      <c r="F112" s="54">
        <v>405.54</v>
      </c>
      <c r="G112" s="34">
        <v>170.12</v>
      </c>
      <c r="H112" s="34">
        <v>31.09</v>
      </c>
      <c r="I112" s="119" t="s">
        <v>61</v>
      </c>
      <c r="K112" s="104"/>
    </row>
    <row r="113" spans="1:11" ht="12.75">
      <c r="A113" s="12">
        <v>3</v>
      </c>
      <c r="B113" s="5" t="s">
        <v>75</v>
      </c>
      <c r="C113" s="40">
        <v>1534.96</v>
      </c>
      <c r="D113" s="42">
        <v>0</v>
      </c>
      <c r="E113" s="34">
        <v>2</v>
      </c>
      <c r="F113" s="54">
        <v>193.14</v>
      </c>
      <c r="G113" s="34">
        <v>111.35</v>
      </c>
      <c r="H113" s="34">
        <v>22.48</v>
      </c>
      <c r="I113" s="120"/>
      <c r="K113" s="104"/>
    </row>
    <row r="114" spans="1:11" ht="12.75">
      <c r="A114" s="35">
        <v>4</v>
      </c>
      <c r="B114" s="7" t="s">
        <v>69</v>
      </c>
      <c r="C114" s="40"/>
      <c r="D114" s="42"/>
      <c r="E114" s="34"/>
      <c r="F114" s="54"/>
      <c r="G114" s="34"/>
      <c r="H114" s="34"/>
      <c r="I114" s="120"/>
      <c r="K114" s="41"/>
    </row>
    <row r="115" spans="1:11" ht="12.75">
      <c r="A115" s="35">
        <v>5</v>
      </c>
      <c r="B115" s="5" t="s">
        <v>76</v>
      </c>
      <c r="C115" s="40">
        <v>2364.91</v>
      </c>
      <c r="D115" s="42">
        <v>0</v>
      </c>
      <c r="E115" s="34">
        <v>3</v>
      </c>
      <c r="F115" s="54">
        <v>347.23</v>
      </c>
      <c r="G115" s="34">
        <v>177.32</v>
      </c>
      <c r="H115" s="34">
        <v>36.99</v>
      </c>
      <c r="I115" s="120"/>
      <c r="K115" s="104"/>
    </row>
    <row r="116" spans="1:11" ht="12.75">
      <c r="A116" s="35">
        <v>6</v>
      </c>
      <c r="B116" s="5" t="s">
        <v>77</v>
      </c>
      <c r="C116" s="40">
        <v>3357.25</v>
      </c>
      <c r="D116" s="42">
        <v>154.31</v>
      </c>
      <c r="E116" s="34">
        <v>6</v>
      </c>
      <c r="F116" s="54">
        <v>847.29</v>
      </c>
      <c r="G116" s="34">
        <v>228.34</v>
      </c>
      <c r="H116" s="34">
        <v>71.61</v>
      </c>
      <c r="I116" s="121"/>
      <c r="K116" s="105"/>
    </row>
    <row r="117" spans="1:11" ht="12.75">
      <c r="A117" s="12"/>
      <c r="B117" s="74" t="s">
        <v>5</v>
      </c>
      <c r="C117" s="33">
        <f>C112+C113+C115+C116</f>
        <v>9657.23</v>
      </c>
      <c r="D117" s="43">
        <f>D112+D116</f>
        <v>389.23</v>
      </c>
      <c r="E117" s="34"/>
      <c r="F117" s="43">
        <f>SUM(F112:F116)</f>
        <v>1793.2</v>
      </c>
      <c r="G117" s="43">
        <f>SUM(G112:G116)</f>
        <v>687.13</v>
      </c>
      <c r="H117" s="43">
        <f>SUM(H112:H116)</f>
        <v>162.17000000000002</v>
      </c>
      <c r="I117" s="34"/>
      <c r="K117" s="105"/>
    </row>
    <row r="118" spans="2:11" ht="12.75">
      <c r="B118" s="41"/>
      <c r="C118" s="29"/>
      <c r="H118" s="31"/>
      <c r="K118" s="105"/>
    </row>
    <row r="119" spans="3:11" ht="12.75">
      <c r="C119" s="10"/>
      <c r="D119" s="110" t="s">
        <v>52</v>
      </c>
      <c r="E119" s="110"/>
      <c r="F119" s="110"/>
      <c r="G119" s="72">
        <v>3632</v>
      </c>
      <c r="H119" s="75"/>
      <c r="K119" s="105"/>
    </row>
    <row r="120" spans="3:11" ht="30" customHeight="1">
      <c r="C120" s="10"/>
      <c r="D120" s="117" t="s">
        <v>53</v>
      </c>
      <c r="E120" s="117"/>
      <c r="F120" s="117"/>
      <c r="G120" s="72">
        <v>7337</v>
      </c>
      <c r="H120" s="75"/>
      <c r="K120" s="105"/>
    </row>
    <row r="121" spans="1:11" ht="17.25" customHeight="1">
      <c r="A121" s="64"/>
      <c r="B121" s="65"/>
      <c r="C121" s="65"/>
      <c r="D121" s="66"/>
      <c r="E121" s="66"/>
      <c r="F121" s="9"/>
      <c r="G121" s="39"/>
      <c r="H121" s="38"/>
      <c r="K121" s="105"/>
    </row>
    <row r="122" spans="1:11" ht="18.75" customHeight="1">
      <c r="A122" s="16" t="s">
        <v>93</v>
      </c>
      <c r="B122" s="16"/>
      <c r="C122" s="29"/>
      <c r="D122" s="29"/>
      <c r="E122" s="18"/>
      <c r="F122" s="18"/>
      <c r="G122" s="18"/>
      <c r="H122" s="19"/>
      <c r="K122" s="105"/>
    </row>
    <row r="123" spans="1:11" ht="39" customHeight="1">
      <c r="A123" s="12"/>
      <c r="B123" s="12" t="s">
        <v>4</v>
      </c>
      <c r="C123" s="30" t="s">
        <v>87</v>
      </c>
      <c r="D123" s="34" t="s">
        <v>88</v>
      </c>
      <c r="E123" s="20" t="s">
        <v>43</v>
      </c>
      <c r="F123" s="20" t="s">
        <v>44</v>
      </c>
      <c r="G123" s="20" t="s">
        <v>45</v>
      </c>
      <c r="H123" s="21" t="s">
        <v>46</v>
      </c>
      <c r="I123" s="34" t="s">
        <v>47</v>
      </c>
      <c r="K123" s="105"/>
    </row>
    <row r="124" spans="1:11" ht="15" customHeight="1">
      <c r="A124" s="12">
        <v>1</v>
      </c>
      <c r="B124" s="12" t="s">
        <v>89</v>
      </c>
      <c r="C124" s="30">
        <v>3925.61</v>
      </c>
      <c r="D124" s="30">
        <v>716.61</v>
      </c>
      <c r="E124" s="36">
        <v>8</v>
      </c>
      <c r="F124" s="20">
        <v>657.55</v>
      </c>
      <c r="G124" s="30">
        <v>285.84</v>
      </c>
      <c r="H124" s="30">
        <v>105.56</v>
      </c>
      <c r="I124" s="119" t="s">
        <v>105</v>
      </c>
      <c r="K124" s="105"/>
    </row>
    <row r="125" spans="1:11" ht="15" customHeight="1">
      <c r="A125" s="12">
        <v>2</v>
      </c>
      <c r="B125" s="12" t="s">
        <v>90</v>
      </c>
      <c r="C125" s="30">
        <v>1871.09</v>
      </c>
      <c r="D125" s="30">
        <v>0</v>
      </c>
      <c r="E125" s="36">
        <v>3</v>
      </c>
      <c r="F125" s="20">
        <v>253.77</v>
      </c>
      <c r="G125" s="30">
        <v>150.23</v>
      </c>
      <c r="H125" s="30">
        <v>40</v>
      </c>
      <c r="I125" s="120"/>
      <c r="K125" s="105"/>
    </row>
    <row r="126" spans="1:11" ht="15" customHeight="1">
      <c r="A126" s="12">
        <v>3</v>
      </c>
      <c r="B126" s="12" t="s">
        <v>91</v>
      </c>
      <c r="C126" s="30">
        <v>3758.15</v>
      </c>
      <c r="D126" s="30">
        <v>0</v>
      </c>
      <c r="E126" s="36">
        <v>6</v>
      </c>
      <c r="F126" s="20">
        <v>560.59</v>
      </c>
      <c r="G126" s="30">
        <v>344.87</v>
      </c>
      <c r="H126" s="30">
        <v>81.4</v>
      </c>
      <c r="I126" s="120"/>
      <c r="K126" s="105"/>
    </row>
    <row r="127" spans="1:11" ht="15" customHeight="1">
      <c r="A127" s="12">
        <v>4</v>
      </c>
      <c r="B127" s="12" t="s">
        <v>98</v>
      </c>
      <c r="C127" s="30">
        <v>3532.18</v>
      </c>
      <c r="D127" s="30">
        <v>605.63</v>
      </c>
      <c r="E127" s="36">
        <v>7</v>
      </c>
      <c r="F127" s="20">
        <v>753.89</v>
      </c>
      <c r="G127" s="30">
        <v>289</v>
      </c>
      <c r="H127" s="30">
        <v>125.73</v>
      </c>
      <c r="I127" s="120"/>
      <c r="K127" s="105"/>
    </row>
    <row r="128" spans="1:11" ht="15" customHeight="1">
      <c r="A128" s="12">
        <v>5</v>
      </c>
      <c r="B128" s="12" t="s">
        <v>99</v>
      </c>
      <c r="C128" s="30">
        <v>1212.02</v>
      </c>
      <c r="D128" s="30">
        <v>0</v>
      </c>
      <c r="E128" s="36">
        <v>2</v>
      </c>
      <c r="F128" s="20">
        <v>112.03</v>
      </c>
      <c r="G128" s="30">
        <v>61.82</v>
      </c>
      <c r="H128" s="30">
        <v>16.1</v>
      </c>
      <c r="I128" s="120"/>
      <c r="K128" s="105"/>
    </row>
    <row r="129" spans="1:11" ht="15" customHeight="1">
      <c r="A129" s="12">
        <v>6</v>
      </c>
      <c r="B129" s="12" t="s">
        <v>100</v>
      </c>
      <c r="C129" s="45">
        <v>2188.3</v>
      </c>
      <c r="D129" s="45">
        <v>0</v>
      </c>
      <c r="E129" s="36">
        <v>3</v>
      </c>
      <c r="F129" s="36">
        <v>304.54</v>
      </c>
      <c r="G129" s="45">
        <v>116.44</v>
      </c>
      <c r="H129" s="45">
        <v>31.74</v>
      </c>
      <c r="I129" s="120"/>
      <c r="K129" s="105"/>
    </row>
    <row r="130" spans="1:11" ht="15" customHeight="1">
      <c r="A130" s="12">
        <v>7</v>
      </c>
      <c r="B130" s="12" t="s">
        <v>101</v>
      </c>
      <c r="C130" s="98">
        <v>3309.26</v>
      </c>
      <c r="D130" s="99" t="s">
        <v>102</v>
      </c>
      <c r="E130" s="36">
        <v>5</v>
      </c>
      <c r="F130" s="36">
        <v>610.65</v>
      </c>
      <c r="G130" s="45">
        <v>174.86</v>
      </c>
      <c r="H130" s="45">
        <v>31.59</v>
      </c>
      <c r="I130" s="120"/>
      <c r="K130" s="105"/>
    </row>
    <row r="131" spans="1:11" ht="16.5" customHeight="1">
      <c r="A131" s="12"/>
      <c r="B131" s="13" t="s">
        <v>5</v>
      </c>
      <c r="C131" s="33">
        <f aca="true" t="shared" si="1" ref="C131:H131">SUM(C124:C130)</f>
        <v>19796.61</v>
      </c>
      <c r="D131" s="33">
        <f t="shared" si="1"/>
        <v>1322.24</v>
      </c>
      <c r="E131" s="22">
        <f t="shared" si="1"/>
        <v>34</v>
      </c>
      <c r="F131" s="22">
        <f t="shared" si="1"/>
        <v>3253.02</v>
      </c>
      <c r="G131" s="33">
        <f t="shared" si="1"/>
        <v>1423.06</v>
      </c>
      <c r="H131" s="33">
        <f t="shared" si="1"/>
        <v>432.12</v>
      </c>
      <c r="I131" s="121"/>
      <c r="K131" s="105"/>
    </row>
    <row r="132" spans="1:11" ht="16.5" customHeight="1">
      <c r="A132" s="14"/>
      <c r="B132" s="15"/>
      <c r="C132" s="25"/>
      <c r="D132" s="25"/>
      <c r="E132" s="26"/>
      <c r="F132" s="26"/>
      <c r="G132" s="26"/>
      <c r="H132" s="25"/>
      <c r="I132" s="28"/>
      <c r="K132" s="105"/>
    </row>
    <row r="133" spans="1:11" ht="16.5" customHeight="1">
      <c r="A133" s="14"/>
      <c r="B133" s="15"/>
      <c r="C133" s="25"/>
      <c r="D133" s="25"/>
      <c r="E133" s="114" t="s">
        <v>52</v>
      </c>
      <c r="F133" s="114"/>
      <c r="G133" s="101">
        <f>4088+3789.32</f>
        <v>7877.32</v>
      </c>
      <c r="H133" s="27"/>
      <c r="I133" s="28"/>
      <c r="K133" s="105"/>
    </row>
    <row r="134" spans="3:11" ht="15.75" customHeight="1">
      <c r="C134" s="110" t="s">
        <v>53</v>
      </c>
      <c r="D134" s="110"/>
      <c r="E134" s="110"/>
      <c r="F134" s="110"/>
      <c r="G134" s="101">
        <v>10554</v>
      </c>
      <c r="H134" s="27"/>
      <c r="I134" s="28"/>
      <c r="K134" s="105"/>
    </row>
    <row r="135" spans="1:11" ht="16.5" customHeight="1">
      <c r="A135" s="14"/>
      <c r="B135" s="103" t="s">
        <v>120</v>
      </c>
      <c r="C135" s="25"/>
      <c r="D135" s="25"/>
      <c r="E135" s="26"/>
      <c r="F135" s="26"/>
      <c r="G135" s="26"/>
      <c r="H135" s="27"/>
      <c r="I135" s="28"/>
      <c r="K135" s="105"/>
    </row>
    <row r="136" spans="1:11" ht="12.75">
      <c r="A136" s="14"/>
      <c r="C136" s="97"/>
      <c r="D136" s="97"/>
      <c r="E136" s="26"/>
      <c r="F136" s="26"/>
      <c r="G136" s="26"/>
      <c r="H136" s="27"/>
      <c r="I136" s="28"/>
      <c r="K136" s="105"/>
    </row>
    <row r="137" spans="1:11" ht="16.5" customHeight="1">
      <c r="A137" s="16" t="s">
        <v>93</v>
      </c>
      <c r="B137" s="15"/>
      <c r="C137" s="25"/>
      <c r="D137" s="25"/>
      <c r="E137" s="26"/>
      <c r="F137" s="26"/>
      <c r="G137" s="26"/>
      <c r="H137" s="27"/>
      <c r="I137" s="28"/>
      <c r="K137" s="105"/>
    </row>
    <row r="138" spans="1:11" ht="45.75" customHeight="1">
      <c r="A138" s="12"/>
      <c r="B138" s="12" t="s">
        <v>4</v>
      </c>
      <c r="C138" s="30" t="s">
        <v>106</v>
      </c>
      <c r="D138" s="30"/>
      <c r="E138" s="36"/>
      <c r="F138" s="20"/>
      <c r="G138" s="20"/>
      <c r="H138" s="30"/>
      <c r="I138" s="34" t="s">
        <v>104</v>
      </c>
      <c r="K138" s="105"/>
    </row>
    <row r="139" spans="1:11" ht="33.75" customHeight="1">
      <c r="A139" s="42">
        <v>1</v>
      </c>
      <c r="B139" s="59" t="s">
        <v>108</v>
      </c>
      <c r="C139" s="30">
        <v>1967.6</v>
      </c>
      <c r="D139" s="30"/>
      <c r="E139" s="36"/>
      <c r="F139" s="20"/>
      <c r="G139" s="20"/>
      <c r="H139" s="30"/>
      <c r="I139" s="34" t="s">
        <v>103</v>
      </c>
      <c r="K139" s="105"/>
    </row>
    <row r="140" spans="1:11" ht="21" customHeight="1">
      <c r="A140" s="76"/>
      <c r="B140" s="76"/>
      <c r="C140" s="102" t="s">
        <v>107</v>
      </c>
      <c r="D140" s="76"/>
      <c r="E140" s="76"/>
      <c r="F140" s="76"/>
      <c r="G140" s="100"/>
      <c r="H140" s="27"/>
      <c r="I140" s="28"/>
      <c r="K140" s="105"/>
    </row>
    <row r="141" spans="1:11" ht="19.5" customHeight="1">
      <c r="A141" s="76"/>
      <c r="B141" s="103" t="s">
        <v>121</v>
      </c>
      <c r="C141" s="76"/>
      <c r="D141" s="76"/>
      <c r="E141" s="76"/>
      <c r="F141" s="76"/>
      <c r="G141" s="100"/>
      <c r="H141" s="25"/>
      <c r="I141" s="28"/>
      <c r="K141" s="105"/>
    </row>
    <row r="142" spans="1:11" ht="19.5" customHeight="1">
      <c r="A142" s="76"/>
      <c r="B142" s="76"/>
      <c r="C142" s="76"/>
      <c r="D142" s="94"/>
      <c r="E142" s="76"/>
      <c r="F142" s="76"/>
      <c r="G142" s="106"/>
      <c r="H142" s="27"/>
      <c r="I142" s="28"/>
      <c r="K142" s="105"/>
    </row>
    <row r="143" ht="12.75">
      <c r="K143" s="105"/>
    </row>
    <row r="144" spans="2:11" ht="63" customHeight="1">
      <c r="B144" s="77" t="s">
        <v>84</v>
      </c>
      <c r="C144" s="82">
        <f>C13+D13+C30+D30+C44+D44+D55+C73+D73+C92+D92+C117+D117+C131+D131</f>
        <v>130775.3</v>
      </c>
      <c r="D144" s="31"/>
      <c r="E144" s="31"/>
      <c r="F144" s="19"/>
      <c r="G144" s="31"/>
      <c r="K144" s="105"/>
    </row>
    <row r="145" spans="2:11" ht="12.75">
      <c r="B145" s="78"/>
      <c r="C145" s="30"/>
      <c r="D145" s="53"/>
      <c r="G145" s="19"/>
      <c r="H145" s="87"/>
      <c r="K145" s="105"/>
    </row>
    <row r="146" spans="2:11" ht="12.75">
      <c r="B146" s="79"/>
      <c r="C146" s="33"/>
      <c r="D146" s="43" t="s">
        <v>72</v>
      </c>
      <c r="E146" s="33" t="s">
        <v>73</v>
      </c>
      <c r="K146" s="105"/>
    </row>
    <row r="147" spans="2:11" ht="38.25">
      <c r="B147" s="80" t="s">
        <v>78</v>
      </c>
      <c r="C147" s="109">
        <f>D147+E147</f>
        <v>145195.32</v>
      </c>
      <c r="D147" s="109">
        <f>G16+G33+G59+H78+G95+G107+G120+G134</f>
        <v>74122</v>
      </c>
      <c r="E147" s="109">
        <f>G15+G32+G58+H77+G94+G106+G119+G133</f>
        <v>71073.32</v>
      </c>
      <c r="F147" s="87"/>
      <c r="G147" s="87"/>
      <c r="H147" s="87"/>
      <c r="I147" s="87"/>
      <c r="K147" s="105"/>
    </row>
    <row r="148" spans="2:11" ht="38.25">
      <c r="B148" s="81" t="s">
        <v>86</v>
      </c>
      <c r="C148" s="33">
        <v>31855.83</v>
      </c>
      <c r="D148" s="30" t="s">
        <v>122</v>
      </c>
      <c r="E148" s="34" t="s">
        <v>123</v>
      </c>
      <c r="G148" s="31"/>
      <c r="K148" s="105"/>
    </row>
    <row r="149" ht="12.75">
      <c r="K149" s="105"/>
    </row>
    <row r="150" ht="12.75">
      <c r="K150" s="105"/>
    </row>
    <row r="151" ht="12.75">
      <c r="K151" s="105"/>
    </row>
    <row r="152" ht="12.75">
      <c r="K152" s="105"/>
    </row>
    <row r="153" ht="12.75">
      <c r="K153" s="105"/>
    </row>
    <row r="154" ht="12.75">
      <c r="K154" s="105"/>
    </row>
    <row r="155" ht="12.75">
      <c r="K155" s="105"/>
    </row>
    <row r="156" ht="12.75">
      <c r="K156" s="105"/>
    </row>
    <row r="157" ht="12.75">
      <c r="K157" s="105"/>
    </row>
  </sheetData>
  <sheetProtection/>
  <mergeCells count="27">
    <mergeCell ref="I124:I131"/>
    <mergeCell ref="A2:D2"/>
    <mergeCell ref="A16:F16"/>
    <mergeCell ref="E15:F15"/>
    <mergeCell ref="A59:F59"/>
    <mergeCell ref="A45:B45"/>
    <mergeCell ref="I112:I116"/>
    <mergeCell ref="G4:I4"/>
    <mergeCell ref="A6:I6"/>
    <mergeCell ref="E32:F32"/>
    <mergeCell ref="D119:F119"/>
    <mergeCell ref="A8:C8"/>
    <mergeCell ref="B77:G77"/>
    <mergeCell ref="E133:F133"/>
    <mergeCell ref="C134:F134"/>
    <mergeCell ref="A54:B54"/>
    <mergeCell ref="E58:F58"/>
    <mergeCell ref="D120:F120"/>
    <mergeCell ref="A109:B109"/>
    <mergeCell ref="A35:C35"/>
    <mergeCell ref="A33:F33"/>
    <mergeCell ref="B78:G78"/>
    <mergeCell ref="D95:F95"/>
    <mergeCell ref="D94:F94"/>
    <mergeCell ref="D107:F107"/>
    <mergeCell ref="E106:F106"/>
    <mergeCell ref="E105:F105"/>
  </mergeCells>
  <printOptions/>
  <pageMargins left="0.33" right="0.2362204724409449" top="0.5118110236220472" bottom="0.2755905511811024" header="0.5118110236220472" footer="0.2362204724409449"/>
  <pageSetup horizontalDpi="600" verticalDpi="600" orientation="landscape" paperSize="9" scale="73" r:id="rId1"/>
  <rowBreaks count="5" manualBreakCount="5">
    <brk id="33" max="255" man="1"/>
    <brk id="60" max="255" man="1"/>
    <brk id="79" max="255" man="1"/>
    <brk id="108" max="8" man="1"/>
    <brk id="12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13" sqref="A13:I18"/>
    </sheetView>
  </sheetViews>
  <sheetFormatPr defaultColWidth="9.00390625" defaultRowHeight="12.75"/>
  <cols>
    <col min="3" max="3" width="16.25390625" style="0" customWidth="1"/>
    <col min="4" max="4" width="21.125" style="0" customWidth="1"/>
    <col min="5" max="5" width="14.625" style="0" customWidth="1"/>
    <col min="6" max="6" width="13.375" style="0" customWidth="1"/>
    <col min="7" max="7" width="12.125" style="0" customWidth="1"/>
    <col min="8" max="8" width="15.625" style="0" customWidth="1"/>
    <col min="9" max="9" width="14.375" style="0" customWidth="1"/>
  </cols>
  <sheetData>
    <row r="2" spans="1:9" ht="38.25">
      <c r="A2" s="93" t="s">
        <v>95</v>
      </c>
      <c r="B2" s="93" t="s">
        <v>4</v>
      </c>
      <c r="C2" s="82" t="s">
        <v>87</v>
      </c>
      <c r="D2" s="90" t="s">
        <v>88</v>
      </c>
      <c r="E2" s="91" t="s">
        <v>43</v>
      </c>
      <c r="F2" s="91" t="s">
        <v>44</v>
      </c>
      <c r="G2" s="91" t="s">
        <v>45</v>
      </c>
      <c r="H2" s="92" t="s">
        <v>46</v>
      </c>
      <c r="I2" s="90" t="s">
        <v>47</v>
      </c>
    </row>
    <row r="3" spans="1:9" ht="38.25">
      <c r="A3" s="89">
        <v>1</v>
      </c>
      <c r="B3" s="88" t="s">
        <v>91</v>
      </c>
      <c r="C3" s="30">
        <v>3758.15</v>
      </c>
      <c r="D3" s="30">
        <v>0</v>
      </c>
      <c r="E3" s="36">
        <v>6</v>
      </c>
      <c r="F3" s="20">
        <v>560.59</v>
      </c>
      <c r="G3" s="20">
        <v>788.98</v>
      </c>
      <c r="H3" s="21">
        <v>81.4</v>
      </c>
      <c r="I3" s="34" t="s">
        <v>85</v>
      </c>
    </row>
    <row r="6" spans="2:6" ht="12.75">
      <c r="B6" s="25"/>
      <c r="C6" s="25"/>
      <c r="D6" s="114" t="s">
        <v>52</v>
      </c>
      <c r="E6" s="114"/>
      <c r="F6" s="85" t="s">
        <v>96</v>
      </c>
    </row>
    <row r="7" spans="2:6" ht="12.75">
      <c r="B7" s="110" t="s">
        <v>53</v>
      </c>
      <c r="C7" s="110"/>
      <c r="D7" s="110"/>
      <c r="E7" s="110"/>
      <c r="F7" s="86" t="s">
        <v>97</v>
      </c>
    </row>
    <row r="13" spans="1:9" ht="45" customHeight="1">
      <c r="A13" s="16" t="s">
        <v>92</v>
      </c>
      <c r="B13" s="15"/>
      <c r="C13" s="25"/>
      <c r="D13" s="25"/>
      <c r="E13" s="26"/>
      <c r="F13" s="26"/>
      <c r="G13" s="26"/>
      <c r="H13" s="27"/>
      <c r="I13" s="28"/>
    </row>
    <row r="14" spans="1:9" ht="45" customHeight="1">
      <c r="A14" s="12"/>
      <c r="B14" s="12" t="s">
        <v>4</v>
      </c>
      <c r="C14" s="30" t="s">
        <v>87</v>
      </c>
      <c r="D14" s="34" t="s">
        <v>88</v>
      </c>
      <c r="E14" s="20" t="s">
        <v>43</v>
      </c>
      <c r="F14" s="20" t="s">
        <v>44</v>
      </c>
      <c r="G14" s="20" t="s">
        <v>45</v>
      </c>
      <c r="H14" s="21" t="s">
        <v>46</v>
      </c>
      <c r="I14" s="34" t="s">
        <v>47</v>
      </c>
    </row>
    <row r="15" spans="1:9" ht="38.25">
      <c r="A15" s="12">
        <v>1</v>
      </c>
      <c r="B15" s="12" t="s">
        <v>94</v>
      </c>
      <c r="C15" s="30"/>
      <c r="D15" s="30"/>
      <c r="E15" s="36"/>
      <c r="F15" s="20"/>
      <c r="G15" s="20"/>
      <c r="H15" s="21"/>
      <c r="I15" s="84" t="s">
        <v>85</v>
      </c>
    </row>
    <row r="16" spans="1:9" ht="12.75">
      <c r="A16" s="12"/>
      <c r="B16" s="13" t="s">
        <v>5</v>
      </c>
      <c r="C16" s="33"/>
      <c r="D16" s="33"/>
      <c r="E16" s="22"/>
      <c r="F16" s="22"/>
      <c r="G16" s="22"/>
      <c r="H16" s="24"/>
      <c r="I16" s="34"/>
    </row>
    <row r="17" spans="1:9" ht="12.75">
      <c r="A17" s="110" t="s">
        <v>52</v>
      </c>
      <c r="B17" s="110"/>
      <c r="C17" s="110"/>
      <c r="D17" s="110"/>
      <c r="E17" s="110"/>
      <c r="F17" s="110"/>
      <c r="G17" s="68"/>
      <c r="H17" s="27"/>
      <c r="I17" s="28"/>
    </row>
    <row r="18" spans="1:9" ht="12.75">
      <c r="A18" s="110" t="s">
        <v>53</v>
      </c>
      <c r="B18" s="110"/>
      <c r="C18" s="110"/>
      <c r="D18" s="110"/>
      <c r="E18" s="110"/>
      <c r="F18" s="110"/>
      <c r="G18" s="68"/>
      <c r="H18" s="27"/>
      <c r="I18" s="28"/>
    </row>
  </sheetData>
  <sheetProtection/>
  <mergeCells count="4">
    <mergeCell ref="D6:E6"/>
    <mergeCell ref="B7:E7"/>
    <mergeCell ref="A17:F17"/>
    <mergeCell ref="A18:F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Komunalne TBS Sp. z o.o. w Białymstoku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Piechowska</cp:lastModifiedBy>
  <cp:lastPrinted>2020-11-04T11:14:13Z</cp:lastPrinted>
  <dcterms:created xsi:type="dcterms:W3CDTF">2005-08-25T07:43:33Z</dcterms:created>
  <dcterms:modified xsi:type="dcterms:W3CDTF">2021-03-11T11:02:58Z</dcterms:modified>
  <cp:category/>
  <cp:version/>
  <cp:contentType/>
  <cp:contentStatus/>
</cp:coreProperties>
</file>